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4.xml" ContentType="application/vnd.openxmlformats-officedocument.spreadsheetml.comments+xml"/>
  <Override PartName="/xl/threadedComments/threadedComment2.xml" ContentType="application/vnd.ms-excel.threadedcomments+xml"/>
  <Override PartName="/xl/drawings/drawing10.xml" ContentType="application/vnd.openxmlformats-officedocument.drawing+xml"/>
  <Override PartName="/xl/comments5.xml" ContentType="application/vnd.openxmlformats-officedocument.spreadsheetml.comments+xml"/>
  <Override PartName="/xl/drawings/drawing11.xml" ContentType="application/vnd.openxmlformats-officedocument.drawing+xml"/>
  <Override PartName="/xl/comments6.xml" ContentType="application/vnd.openxmlformats-officedocument.spreadsheetml.comments+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comments9.xml" ContentType="application/vnd.openxmlformats-officedocument.spreadsheetml.comments+xml"/>
  <Override PartName="/xl/threadedComments/threadedComment3.xml" ContentType="application/vnd.ms-excel.threaded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omments1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defaultThemeVersion="124226"/>
  <mc:AlternateContent xmlns:mc="http://schemas.openxmlformats.org/markup-compatibility/2006">
    <mc:Choice Requires="x15">
      <x15ac:absPath xmlns:x15ac="http://schemas.microsoft.com/office/spreadsheetml/2010/11/ac" url="/Users/ken/Downloads/"/>
    </mc:Choice>
  </mc:AlternateContent>
  <xr:revisionPtr revIDLastSave="0" documentId="8_{747B52CC-2E3C-8D46-9938-88353F4EEDE9}" xr6:coauthVersionLast="47" xr6:coauthVersionMax="47" xr10:uidLastSave="{00000000-0000-0000-0000-000000000000}"/>
  <bookViews>
    <workbookView xWindow="0" yWindow="0" windowWidth="40960" windowHeight="23040" tabRatio="781" activeTab="5" xr2:uid="{00000000-000D-0000-FFFF-FFFF00000000}"/>
  </bookViews>
  <sheets>
    <sheet name="DASHBOARD" sheetId="30" r:id="rId1"/>
    <sheet name="Data Source Tracking" sheetId="83" state="hidden" r:id="rId2"/>
    <sheet name="Site Attributes" sheetId="53" r:id="rId3"/>
    <sheet name="Additional Data Entry" sheetId="80" r:id="rId4"/>
    <sheet name="Cleaner Production" sheetId="46" r:id="rId5"/>
    <sheet name="01. Production Stats_VD-SB" sheetId="55" r:id="rId6"/>
    <sheet name="02. Fuel Tanks_JL" sheetId="5" r:id="rId7"/>
    <sheet name="03. Point Source Energy_RW" sheetId="7" r:id="rId8"/>
    <sheet name="04. Plant &amp; Equip - Diesel_JL" sheetId="32" r:id="rId9"/>
    <sheet name="05. Plant &amp; Equip - Other_RW" sheetId="33" r:id="rId10"/>
    <sheet name="06. Drilling and Explosives_PL" sheetId="34" r:id="rId11"/>
    <sheet name="07. Geology_VD" sheetId="12" r:id="rId12"/>
    <sheet name="08. Open Areas_PL" sheetId="84" r:id="rId13"/>
    <sheet name="09. Material Transfers_VD" sheetId="56" r:id="rId14"/>
    <sheet name="10. TSF_GG" sheetId="57" r:id="rId15"/>
    <sheet name="11. Leach Tanks &amp; Heap Leach_GG" sheetId="58" r:id="rId16"/>
    <sheet name="12. Materials and Chemicals_PL" sheetId="37" r:id="rId17"/>
    <sheet name="13. Discharge_SB" sheetId="38" r:id="rId18"/>
    <sheet name="14. Spills_SB" sheetId="22" r:id="rId19"/>
    <sheet name="15. Waste Transfers_SB" sheetId="39" r:id="rId20"/>
    <sheet name="Fuel Balance" sheetId="77" r:id="rId21"/>
  </sheets>
  <externalReferences>
    <externalReference r:id="rId22"/>
  </externalReferences>
  <definedNames>
    <definedName name="_Fill" hidden="1">#REF!</definedName>
    <definedName name="_Order1" hidden="1">0</definedName>
    <definedName name="_Order2" hidden="1">0</definedName>
    <definedName name="Geology" localSheetId="12">#REF!</definedName>
    <definedName name="Geology">'07. Geology_VD'!#REF!</definedName>
    <definedName name="ListedSubstances" localSheetId="12">#REF!</definedName>
    <definedName name="ListedSubstances">[1]Materials!$A$20:$A$110</definedName>
    <definedName name="OpenAreas" localSheetId="12">'08. Open Areas_PL'!$D$13:$D$51</definedName>
    <definedName name="OpenAreas">#REF!</definedName>
    <definedName name="tanks">'02. Fuel Tanks_JL'!$D$11:$D$57</definedName>
    <definedName name="VehicleClass" localSheetId="8">'04. Plant &amp; Equip - Diesel_JL'!$C$67:$C$137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7" l="1"/>
  <c r="J17" i="7"/>
  <c r="K17" i="7"/>
  <c r="L17" i="7"/>
  <c r="M17" i="7"/>
  <c r="N17" i="7"/>
  <c r="G69" i="7"/>
  <c r="J69" i="7"/>
  <c r="K69" i="7"/>
  <c r="L69" i="7"/>
  <c r="M69" i="7"/>
  <c r="N69" i="7"/>
  <c r="I69" i="7"/>
  <c r="V17" i="7"/>
  <c r="G64" i="7"/>
  <c r="G65" i="7"/>
  <c r="G66" i="7"/>
  <c r="G67" i="7"/>
  <c r="G68" i="7"/>
  <c r="G63" i="7"/>
  <c r="N59" i="5"/>
  <c r="G59" i="5"/>
  <c r="J59" i="5"/>
  <c r="L18" i="5"/>
  <c r="F18" i="5"/>
  <c r="G18" i="5"/>
  <c r="I18" i="5"/>
  <c r="J18" i="5"/>
  <c r="J16" i="5"/>
  <c r="J14" i="5"/>
  <c r="G14" i="5"/>
  <c r="G16" i="5"/>
  <c r="N18" i="5"/>
  <c r="N18" i="55"/>
  <c r="I24" i="55" l="1"/>
  <c r="G22" i="55" l="1"/>
  <c r="J18" i="55" l="1"/>
  <c r="M18" i="55"/>
  <c r="K18" i="55" l="1"/>
  <c r="J53" i="5" l="1"/>
  <c r="J54" i="5"/>
  <c r="G54" i="5" s="1"/>
  <c r="J55" i="5"/>
  <c r="G55" i="5" s="1"/>
  <c r="G53" i="5"/>
  <c r="G40" i="5"/>
  <c r="J40" i="5"/>
  <c r="J41" i="5"/>
  <c r="G41" i="5" s="1"/>
  <c r="J42" i="5"/>
  <c r="G42" i="5" s="1"/>
  <c r="J43" i="5"/>
  <c r="G43" i="5" s="1"/>
  <c r="J44" i="5"/>
  <c r="G44" i="5" s="1"/>
  <c r="J45" i="5"/>
  <c r="G45" i="5" s="1"/>
  <c r="J46" i="5"/>
  <c r="G46" i="5" s="1"/>
  <c r="J47" i="5"/>
  <c r="G47" i="5" s="1"/>
  <c r="J48" i="5"/>
  <c r="G48" i="5" s="1"/>
  <c r="J49" i="5"/>
  <c r="G49" i="5" s="1"/>
  <c r="J50" i="5"/>
  <c r="G50" i="5" s="1"/>
  <c r="J51" i="5"/>
  <c r="G51" i="5" s="1"/>
  <c r="J52" i="5"/>
  <c r="G52" i="5" s="1"/>
  <c r="K1690" i="55"/>
  <c r="L1680" i="55"/>
  <c r="K1680" i="55"/>
  <c r="K1482" i="55"/>
  <c r="K1425" i="55"/>
  <c r="K1362" i="55"/>
  <c r="K1295" i="55"/>
  <c r="K1254" i="55"/>
  <c r="K1211" i="55"/>
  <c r="K1146" i="55"/>
  <c r="K1093" i="55"/>
  <c r="K1071" i="55"/>
  <c r="K999" i="55"/>
  <c r="K932" i="55"/>
  <c r="K865" i="55"/>
  <c r="K793" i="55"/>
  <c r="K726" i="55"/>
  <c r="K659" i="55"/>
  <c r="K593" i="55"/>
  <c r="K421" i="55"/>
  <c r="K306" i="55"/>
  <c r="K242" i="55"/>
  <c r="K229" i="55"/>
  <c r="K162" i="55"/>
  <c r="H15" i="32"/>
  <c r="H16" i="32"/>
  <c r="H17" i="32"/>
  <c r="H18" i="32"/>
  <c r="H19" i="32"/>
  <c r="H20" i="32"/>
  <c r="H21" i="32"/>
  <c r="H22" i="32"/>
  <c r="H23" i="32"/>
  <c r="H24" i="32"/>
  <c r="H25" i="32"/>
  <c r="H26" i="32"/>
  <c r="H27" i="32"/>
  <c r="H28" i="32"/>
  <c r="H29" i="32"/>
  <c r="H30" i="32"/>
  <c r="H31" i="32"/>
  <c r="H32" i="32"/>
  <c r="H33" i="32"/>
  <c r="H34" i="32"/>
  <c r="H35" i="32"/>
  <c r="H36" i="32"/>
  <c r="H37" i="32"/>
  <c r="H38" i="32"/>
  <c r="H39" i="32"/>
  <c r="H40" i="32"/>
  <c r="H41" i="32"/>
  <c r="H13" i="32"/>
  <c r="G44" i="32"/>
  <c r="I62" i="55" l="1"/>
  <c r="T62" i="55"/>
  <c r="S62" i="55"/>
  <c r="R62" i="55"/>
  <c r="Q62" i="55"/>
  <c r="P62" i="55"/>
  <c r="O62" i="55"/>
  <c r="N62" i="55"/>
  <c r="M62" i="55"/>
  <c r="L62" i="55"/>
  <c r="K62" i="55"/>
  <c r="J62" i="55"/>
  <c r="F62" i="55"/>
  <c r="F63" i="55"/>
  <c r="I61" i="55"/>
  <c r="T61" i="55"/>
  <c r="S61" i="55"/>
  <c r="R61" i="55"/>
  <c r="Q61" i="55"/>
  <c r="P61" i="55"/>
  <c r="O61" i="55"/>
  <c r="N61" i="55"/>
  <c r="M61" i="55"/>
  <c r="L61" i="55"/>
  <c r="K61" i="55"/>
  <c r="J61" i="55"/>
  <c r="F61" i="55"/>
  <c r="J63" i="55"/>
  <c r="K63" i="55"/>
  <c r="L63" i="55"/>
  <c r="M63" i="55"/>
  <c r="N63" i="55"/>
  <c r="O63" i="55"/>
  <c r="P63" i="55"/>
  <c r="Q63" i="55"/>
  <c r="R63" i="55"/>
  <c r="S63" i="55"/>
  <c r="T63" i="55"/>
  <c r="I63" i="55"/>
  <c r="F18" i="55"/>
  <c r="G67" i="55"/>
  <c r="G63" i="55" l="1"/>
  <c r="G62" i="55"/>
  <c r="G61" i="55"/>
  <c r="G60" i="55"/>
  <c r="J24" i="55"/>
  <c r="K24" i="55"/>
  <c r="L24" i="55"/>
  <c r="M24" i="55"/>
  <c r="N24" i="55"/>
  <c r="G23" i="55"/>
  <c r="G17" i="55"/>
  <c r="G16" i="55"/>
  <c r="G15" i="55"/>
  <c r="G14" i="55"/>
  <c r="G13" i="55"/>
  <c r="G12" i="55"/>
  <c r="G11" i="55"/>
  <c r="G10" i="55"/>
  <c r="G9" i="55"/>
  <c r="L18" i="55"/>
  <c r="I18" i="55"/>
  <c r="G12" i="37"/>
  <c r="K38" i="34"/>
  <c r="F12" i="38"/>
  <c r="G18" i="55" l="1"/>
  <c r="C24" i="38"/>
  <c r="C25" i="38"/>
  <c r="C26" i="38"/>
  <c r="C27" i="38"/>
  <c r="C28" i="38"/>
  <c r="C23" i="38"/>
  <c r="F14" i="38"/>
  <c r="F13" i="38"/>
  <c r="G43" i="37"/>
  <c r="G42" i="37"/>
  <c r="G41" i="37"/>
  <c r="G40" i="37"/>
  <c r="G39" i="37"/>
  <c r="G38" i="37"/>
  <c r="G37" i="37"/>
  <c r="G36" i="37"/>
  <c r="G35" i="37"/>
  <c r="G34" i="37"/>
  <c r="S70" i="58"/>
  <c r="R70" i="58"/>
  <c r="Q70" i="58"/>
  <c r="P70" i="58"/>
  <c r="O70" i="58"/>
  <c r="N70" i="58"/>
  <c r="M70" i="58"/>
  <c r="L70" i="58"/>
  <c r="K70" i="58"/>
  <c r="J70" i="58"/>
  <c r="I70" i="58"/>
  <c r="H70" i="58"/>
  <c r="F68" i="58"/>
  <c r="C68" i="58"/>
  <c r="F67" i="58"/>
  <c r="C67" i="58"/>
  <c r="F66" i="58"/>
  <c r="C66" i="58"/>
  <c r="F65" i="58"/>
  <c r="C65" i="58"/>
  <c r="F64" i="58"/>
  <c r="C64" i="58"/>
  <c r="F63" i="58"/>
  <c r="C63" i="58"/>
  <c r="F62" i="58"/>
  <c r="C62" i="58"/>
  <c r="F61" i="58"/>
  <c r="C61" i="58"/>
  <c r="F60" i="58"/>
  <c r="C60" i="58"/>
  <c r="F59" i="58"/>
  <c r="F70" i="58" s="1"/>
  <c r="C59" i="58"/>
  <c r="F58" i="58"/>
  <c r="C58" i="58"/>
  <c r="F57" i="58"/>
  <c r="C57" i="58"/>
  <c r="F56" i="58"/>
  <c r="C56" i="58"/>
  <c r="F55" i="58"/>
  <c r="C55" i="58"/>
  <c r="F54" i="58"/>
  <c r="C54" i="58"/>
  <c r="S49" i="58"/>
  <c r="R49" i="58"/>
  <c r="Q49" i="58"/>
  <c r="P49" i="58"/>
  <c r="O49" i="58"/>
  <c r="N49" i="58"/>
  <c r="M49" i="58"/>
  <c r="L49" i="58"/>
  <c r="K49" i="58"/>
  <c r="J49" i="58"/>
  <c r="I49" i="58"/>
  <c r="H49" i="58"/>
  <c r="F47" i="58"/>
  <c r="C47" i="58"/>
  <c r="F46" i="58"/>
  <c r="C46" i="58"/>
  <c r="F45" i="58"/>
  <c r="C45" i="58"/>
  <c r="F44" i="58"/>
  <c r="C44" i="58"/>
  <c r="F43" i="58"/>
  <c r="C43" i="58"/>
  <c r="F42" i="58"/>
  <c r="C42" i="58"/>
  <c r="F41" i="58"/>
  <c r="C41" i="58"/>
  <c r="F40" i="58"/>
  <c r="C40" i="58"/>
  <c r="F39" i="58"/>
  <c r="C39" i="58"/>
  <c r="F38" i="58"/>
  <c r="C38" i="58"/>
  <c r="F37" i="58"/>
  <c r="C37" i="58"/>
  <c r="F36" i="58"/>
  <c r="C36" i="58"/>
  <c r="F35" i="58"/>
  <c r="C35" i="58"/>
  <c r="F34" i="58"/>
  <c r="C34" i="58"/>
  <c r="F33" i="58"/>
  <c r="C33" i="58"/>
  <c r="S28" i="58"/>
  <c r="R28" i="58"/>
  <c r="Q28" i="58"/>
  <c r="P28" i="58"/>
  <c r="O28" i="58"/>
  <c r="N28" i="58"/>
  <c r="M28" i="58"/>
  <c r="L28" i="58"/>
  <c r="K28" i="58"/>
  <c r="J28" i="58"/>
  <c r="I28" i="58"/>
  <c r="H28" i="58"/>
  <c r="F26" i="58"/>
  <c r="F25" i="58"/>
  <c r="F24" i="58"/>
  <c r="F23" i="58"/>
  <c r="F22" i="58"/>
  <c r="F21" i="58"/>
  <c r="F20" i="58"/>
  <c r="F19" i="58"/>
  <c r="F18" i="58"/>
  <c r="F17" i="58"/>
  <c r="F16" i="58"/>
  <c r="F15" i="58"/>
  <c r="F14" i="58"/>
  <c r="F13" i="58"/>
  <c r="F12" i="58"/>
  <c r="G56" i="56"/>
  <c r="G55" i="56"/>
  <c r="G54" i="56"/>
  <c r="G53" i="56"/>
  <c r="G51" i="56"/>
  <c r="G50" i="56"/>
  <c r="G49" i="56"/>
  <c r="G48" i="56"/>
  <c r="G47" i="56"/>
  <c r="G46" i="56"/>
  <c r="G45" i="56"/>
  <c r="G44" i="56"/>
  <c r="G43" i="56"/>
  <c r="G42" i="56"/>
  <c r="G41" i="56"/>
  <c r="G40" i="56"/>
  <c r="G39" i="56"/>
  <c r="G37" i="56"/>
  <c r="G36" i="56"/>
  <c r="G35" i="56"/>
  <c r="G34" i="56"/>
  <c r="G33" i="56"/>
  <c r="G32" i="56"/>
  <c r="G31" i="56"/>
  <c r="G30" i="56"/>
  <c r="G29" i="56"/>
  <c r="G28" i="56"/>
  <c r="G27" i="56"/>
  <c r="G26" i="56"/>
  <c r="G25" i="56"/>
  <c r="G24" i="56"/>
  <c r="L77" i="84"/>
  <c r="K77" i="84"/>
  <c r="J77" i="84"/>
  <c r="I77" i="84"/>
  <c r="H77" i="84"/>
  <c r="G77" i="84"/>
  <c r="E77" i="84"/>
  <c r="E76" i="84"/>
  <c r="E75" i="84"/>
  <c r="E74" i="84"/>
  <c r="E67" i="84"/>
  <c r="E66" i="84"/>
  <c r="E65" i="84"/>
  <c r="L62" i="84"/>
  <c r="K62" i="84"/>
  <c r="J62" i="84"/>
  <c r="E62" i="84" s="1"/>
  <c r="I62" i="84"/>
  <c r="H62" i="84"/>
  <c r="G62" i="84"/>
  <c r="E61" i="84"/>
  <c r="E60" i="84"/>
  <c r="E59" i="84"/>
  <c r="E58" i="84"/>
  <c r="E57" i="84"/>
  <c r="L55" i="84"/>
  <c r="K55" i="84"/>
  <c r="J55" i="84"/>
  <c r="I55" i="84"/>
  <c r="H55" i="84"/>
  <c r="G55" i="84"/>
  <c r="E55" i="84"/>
  <c r="E54" i="84"/>
  <c r="E53" i="84"/>
  <c r="E52" i="84"/>
  <c r="E51" i="84"/>
  <c r="L49" i="84"/>
  <c r="K49" i="84"/>
  <c r="J49" i="84"/>
  <c r="I49" i="84"/>
  <c r="H49" i="84"/>
  <c r="G49" i="84"/>
  <c r="E49" i="84"/>
  <c r="E48" i="84"/>
  <c r="L46" i="84"/>
  <c r="K46" i="84"/>
  <c r="J46" i="84"/>
  <c r="I46" i="84"/>
  <c r="E46" i="84" s="1"/>
  <c r="H46" i="84"/>
  <c r="G46" i="84"/>
  <c r="E45" i="84"/>
  <c r="E44" i="84"/>
  <c r="E43" i="84"/>
  <c r="E42" i="84"/>
  <c r="L40" i="84"/>
  <c r="K40" i="84"/>
  <c r="J40" i="84"/>
  <c r="I40" i="84"/>
  <c r="H40" i="84"/>
  <c r="G40" i="84"/>
  <c r="E40" i="84"/>
  <c r="E39" i="84"/>
  <c r="E38" i="84"/>
  <c r="L36" i="84"/>
  <c r="K36" i="84"/>
  <c r="J36" i="84"/>
  <c r="I36" i="84"/>
  <c r="H36" i="84"/>
  <c r="G36" i="84"/>
  <c r="E36" i="84"/>
  <c r="E35" i="84"/>
  <c r="E34" i="84"/>
  <c r="E33" i="84"/>
  <c r="E32" i="84"/>
  <c r="L30" i="84"/>
  <c r="K30" i="84"/>
  <c r="J30" i="84"/>
  <c r="I30" i="84"/>
  <c r="H30" i="84"/>
  <c r="E30" i="84" s="1"/>
  <c r="G30" i="84"/>
  <c r="E29" i="84"/>
  <c r="E28" i="84"/>
  <c r="E27" i="84"/>
  <c r="E26" i="84"/>
  <c r="L24" i="84"/>
  <c r="K24" i="84"/>
  <c r="J24" i="84"/>
  <c r="I24" i="84"/>
  <c r="H24" i="84"/>
  <c r="G24" i="84"/>
  <c r="E24" i="84"/>
  <c r="E23" i="84"/>
  <c r="E22" i="84"/>
  <c r="E21" i="84"/>
  <c r="L19" i="84"/>
  <c r="K19" i="84"/>
  <c r="J19" i="84"/>
  <c r="I19" i="84"/>
  <c r="H19" i="84"/>
  <c r="G19" i="84"/>
  <c r="E19" i="84"/>
  <c r="E18" i="84"/>
  <c r="E17" i="84"/>
  <c r="E16" i="84"/>
  <c r="E15" i="84"/>
  <c r="E14" i="84"/>
  <c r="E13" i="84"/>
  <c r="H111" i="12"/>
  <c r="U96" i="12"/>
  <c r="T96" i="12"/>
  <c r="S96" i="12"/>
  <c r="R96" i="12"/>
  <c r="Q96" i="12"/>
  <c r="P96" i="12"/>
  <c r="O96" i="12"/>
  <c r="N96" i="12"/>
  <c r="M96" i="12"/>
  <c r="L96" i="12"/>
  <c r="K96" i="12"/>
  <c r="J96" i="12"/>
  <c r="I96" i="12"/>
  <c r="H96" i="12"/>
  <c r="G96" i="12"/>
  <c r="F96" i="12"/>
  <c r="U49" i="12"/>
  <c r="T49" i="12"/>
  <c r="S49" i="12"/>
  <c r="R49" i="12"/>
  <c r="Q49" i="12"/>
  <c r="P49" i="12"/>
  <c r="O49" i="12"/>
  <c r="N49" i="12"/>
  <c r="M49" i="12"/>
  <c r="L49" i="12"/>
  <c r="K49" i="12"/>
  <c r="J49" i="12"/>
  <c r="I49" i="12"/>
  <c r="H49" i="12"/>
  <c r="G49" i="12"/>
  <c r="F49" i="12"/>
  <c r="U48" i="12"/>
  <c r="T48" i="12"/>
  <c r="S48" i="12"/>
  <c r="R48" i="12"/>
  <c r="Q48" i="12"/>
  <c r="P48" i="12"/>
  <c r="O48" i="12"/>
  <c r="N48" i="12"/>
  <c r="M48" i="12"/>
  <c r="L48" i="12"/>
  <c r="K48" i="12"/>
  <c r="J48" i="12"/>
  <c r="I48" i="12"/>
  <c r="H48" i="12"/>
  <c r="G48" i="12"/>
  <c r="F48" i="12"/>
  <c r="U47" i="12"/>
  <c r="T47" i="12"/>
  <c r="S47" i="12"/>
  <c r="R47" i="12"/>
  <c r="Q47" i="12"/>
  <c r="P47" i="12"/>
  <c r="O47" i="12"/>
  <c r="N47" i="12"/>
  <c r="M47" i="12"/>
  <c r="L47" i="12"/>
  <c r="K47" i="12"/>
  <c r="J47" i="12"/>
  <c r="I47" i="12"/>
  <c r="H47" i="12"/>
  <c r="G47" i="12"/>
  <c r="F47" i="12"/>
  <c r="U36" i="12"/>
  <c r="T36" i="12"/>
  <c r="S36" i="12"/>
  <c r="R36" i="12"/>
  <c r="Q36" i="12"/>
  <c r="P36" i="12"/>
  <c r="O36" i="12"/>
  <c r="N36" i="12"/>
  <c r="M36" i="12"/>
  <c r="L36" i="12"/>
  <c r="K36" i="12"/>
  <c r="J36" i="12"/>
  <c r="I36" i="12"/>
  <c r="H36" i="12"/>
  <c r="G36" i="12"/>
  <c r="F36" i="12"/>
  <c r="H35" i="12"/>
  <c r="U31" i="12"/>
  <c r="T31" i="12"/>
  <c r="S31" i="12"/>
  <c r="R31" i="12"/>
  <c r="Q31" i="12"/>
  <c r="P31" i="12"/>
  <c r="O31" i="12"/>
  <c r="N31" i="12"/>
  <c r="M31" i="12"/>
  <c r="L31" i="12"/>
  <c r="K31" i="12"/>
  <c r="J31" i="12"/>
  <c r="I31" i="12"/>
  <c r="H31" i="12"/>
  <c r="G31" i="12"/>
  <c r="F31" i="12"/>
  <c r="U27" i="12"/>
  <c r="T27" i="12"/>
  <c r="S27" i="12"/>
  <c r="R27" i="12"/>
  <c r="Q27" i="12"/>
  <c r="P27" i="12"/>
  <c r="O27" i="12"/>
  <c r="N27" i="12"/>
  <c r="M27" i="12"/>
  <c r="L27" i="12"/>
  <c r="K27" i="12"/>
  <c r="J27" i="12"/>
  <c r="I27" i="12"/>
  <c r="H27" i="12"/>
  <c r="G27" i="12"/>
  <c r="F27" i="12"/>
  <c r="U20" i="12"/>
  <c r="R20" i="12"/>
  <c r="Q20" i="12"/>
  <c r="P20" i="12"/>
  <c r="O20" i="12"/>
  <c r="N20" i="12"/>
  <c r="M20" i="12"/>
  <c r="L20" i="12"/>
  <c r="K20" i="12"/>
  <c r="J20" i="12"/>
  <c r="I20" i="12"/>
  <c r="H20" i="12"/>
  <c r="G20" i="12"/>
  <c r="F20" i="12"/>
  <c r="U17" i="12"/>
  <c r="T17" i="12"/>
  <c r="S17" i="12"/>
  <c r="R17" i="12"/>
  <c r="Q17" i="12"/>
  <c r="P17" i="12"/>
  <c r="O17" i="12"/>
  <c r="N17" i="12"/>
  <c r="M17" i="12"/>
  <c r="L17" i="12"/>
  <c r="K17" i="12"/>
  <c r="J17" i="12"/>
  <c r="I17" i="12"/>
  <c r="H17" i="12"/>
  <c r="G17" i="12"/>
  <c r="F17" i="12"/>
  <c r="Q22" i="33"/>
  <c r="P22" i="33"/>
  <c r="J39" i="5"/>
  <c r="G39" i="5" s="1"/>
  <c r="J38" i="5"/>
  <c r="G38" i="5" s="1"/>
  <c r="J37" i="5"/>
  <c r="G37" i="5" s="1"/>
  <c r="J36" i="5"/>
  <c r="G36" i="5" s="1"/>
  <c r="J35" i="5"/>
  <c r="G35" i="5" s="1"/>
  <c r="J34" i="5"/>
  <c r="G34" i="5" s="1"/>
  <c r="J33" i="5"/>
  <c r="G33" i="5" s="1"/>
  <c r="J32" i="5"/>
  <c r="G32" i="5" s="1"/>
  <c r="J31" i="5"/>
  <c r="G31" i="5" s="1"/>
  <c r="J30" i="5"/>
  <c r="G30" i="5"/>
  <c r="J29" i="5"/>
  <c r="G29" i="5" s="1"/>
  <c r="J28" i="5"/>
  <c r="G28" i="5" s="1"/>
  <c r="J27" i="5"/>
  <c r="G27" i="5" s="1"/>
  <c r="J26" i="5"/>
  <c r="G26" i="5"/>
  <c r="J25" i="5"/>
  <c r="G25" i="5" s="1"/>
  <c r="J24" i="5"/>
  <c r="G24" i="5" s="1"/>
  <c r="J23" i="5"/>
  <c r="G23" i="5" s="1"/>
  <c r="J22" i="5"/>
  <c r="G22" i="5"/>
  <c r="J21" i="5"/>
  <c r="G21" i="5"/>
  <c r="AD11" i="5"/>
  <c r="F28" i="58" l="1"/>
  <c r="F49" i="58"/>
  <c r="G17" i="7"/>
  <c r="I69" i="55"/>
  <c r="G71" i="55" l="1"/>
  <c r="G41" i="55"/>
  <c r="G43" i="55"/>
  <c r="G53" i="55"/>
  <c r="G51" i="55"/>
  <c r="G34" i="55"/>
  <c r="G47" i="55"/>
  <c r="G48" i="55"/>
  <c r="G44" i="55"/>
  <c r="G50" i="55"/>
  <c r="G52" i="55"/>
  <c r="G39" i="55"/>
  <c r="G45" i="55"/>
  <c r="G38" i="55"/>
  <c r="G35" i="55"/>
  <c r="G31" i="55"/>
  <c r="G58" i="55"/>
  <c r="G32" i="55"/>
  <c r="G30" i="55"/>
  <c r="G33" i="55"/>
  <c r="G59" i="55"/>
  <c r="G46" i="55"/>
  <c r="G55" i="55"/>
  <c r="G49" i="55"/>
  <c r="G40" i="55"/>
  <c r="G36" i="55"/>
  <c r="T69" i="55"/>
  <c r="S69" i="55"/>
  <c r="R69" i="55"/>
  <c r="Q69" i="55"/>
  <c r="P69" i="55"/>
  <c r="O69" i="55"/>
  <c r="N69" i="55"/>
  <c r="M69" i="55"/>
  <c r="L69" i="55"/>
  <c r="K69" i="55"/>
  <c r="J69" i="55"/>
  <c r="G68" i="55"/>
  <c r="G66" i="55"/>
  <c r="G65" i="55"/>
  <c r="G42" i="55"/>
  <c r="G57" i="55"/>
  <c r="G54" i="55"/>
  <c r="G56" i="55"/>
  <c r="G37" i="55"/>
  <c r="G20" i="55"/>
  <c r="G24" i="55"/>
  <c r="G26" i="55"/>
  <c r="G69" i="55" l="1"/>
  <c r="K16" i="34"/>
  <c r="K17" i="34"/>
  <c r="Q23" i="33" l="1"/>
  <c r="Q24" i="33"/>
  <c r="S21" i="77" l="1"/>
  <c r="S22" i="77"/>
  <c r="F16" i="38"/>
  <c r="F17" i="38"/>
  <c r="G12" i="7"/>
  <c r="G13" i="7"/>
  <c r="G14" i="7"/>
  <c r="G15" i="7"/>
  <c r="J64" i="5" l="1"/>
  <c r="J65" i="5"/>
  <c r="J66" i="5"/>
  <c r="G66" i="5" s="1"/>
  <c r="G64" i="5"/>
  <c r="G65" i="5"/>
  <c r="J56" i="5"/>
  <c r="G56" i="5" s="1"/>
  <c r="J57" i="5"/>
  <c r="G57" i="5" s="1"/>
  <c r="J12" i="5"/>
  <c r="G12" i="5" s="1"/>
  <c r="J13" i="5"/>
  <c r="G13" i="5" s="1"/>
  <c r="J15" i="5"/>
  <c r="G15" i="5" s="1"/>
  <c r="S12" i="77" l="1"/>
  <c r="S13" i="77" s="1"/>
  <c r="G9" i="39"/>
  <c r="J12" i="33"/>
  <c r="P24" i="33"/>
  <c r="P23" i="33"/>
  <c r="G17" i="39" l="1"/>
  <c r="G18" i="39"/>
  <c r="G19" i="39"/>
  <c r="G20" i="39"/>
  <c r="G16" i="39"/>
  <c r="G18" i="57" l="1"/>
  <c r="J11" i="5" l="1"/>
  <c r="G11" i="5" s="1"/>
  <c r="J20" i="5"/>
  <c r="G20" i="5" s="1"/>
  <c r="J63" i="5"/>
  <c r="G63" i="5" s="1"/>
  <c r="G30" i="57" l="1"/>
  <c r="G29" i="57"/>
  <c r="C29" i="57"/>
  <c r="G19" i="57"/>
  <c r="N42" i="22" l="1"/>
  <c r="N41" i="22"/>
  <c r="N40" i="22"/>
  <c r="N39" i="22"/>
  <c r="N38" i="22"/>
  <c r="N37" i="22"/>
  <c r="N36" i="22"/>
  <c r="N35" i="22"/>
  <c r="S20" i="77" l="1"/>
  <c r="S23" i="77" s="1"/>
  <c r="S16" i="77"/>
  <c r="S15" i="77"/>
  <c r="F23" i="77"/>
  <c r="G23" i="77"/>
  <c r="H23" i="77"/>
  <c r="I23" i="77"/>
  <c r="J23" i="77"/>
  <c r="K23" i="77"/>
  <c r="L23" i="77"/>
  <c r="M23" i="77"/>
  <c r="N23" i="77"/>
  <c r="O23" i="77"/>
  <c r="P23" i="77"/>
  <c r="E23" i="77"/>
  <c r="F17" i="77"/>
  <c r="G17" i="77"/>
  <c r="H17" i="77"/>
  <c r="I17" i="77"/>
  <c r="J17" i="77"/>
  <c r="K17" i="77"/>
  <c r="L17" i="77"/>
  <c r="M17" i="77"/>
  <c r="N17" i="77"/>
  <c r="O17" i="77"/>
  <c r="P17" i="77"/>
  <c r="E17" i="77"/>
  <c r="F13" i="77"/>
  <c r="G13" i="77"/>
  <c r="H13" i="77"/>
  <c r="I13" i="77"/>
  <c r="J13" i="77"/>
  <c r="K13" i="77"/>
  <c r="L13" i="77"/>
  <c r="M13" i="77"/>
  <c r="N13" i="77"/>
  <c r="O13" i="77"/>
  <c r="P13" i="77"/>
  <c r="E13" i="77"/>
  <c r="E27" i="77" l="1"/>
  <c r="J25" i="77"/>
  <c r="J26" i="77" s="1"/>
  <c r="J27" i="77"/>
  <c r="J28" i="77" s="1"/>
  <c r="I27" i="77"/>
  <c r="I28" i="77" s="1"/>
  <c r="S25" i="77"/>
  <c r="N25" i="77"/>
  <c r="N26" i="77" s="1"/>
  <c r="N27" i="77"/>
  <c r="N28" i="77" s="1"/>
  <c r="M27" i="77"/>
  <c r="M28" i="77" s="1"/>
  <c r="P25" i="77"/>
  <c r="P26" i="77" s="1"/>
  <c r="P27" i="77"/>
  <c r="P28" i="77" s="1"/>
  <c r="L25" i="77"/>
  <c r="L26" i="77" s="1"/>
  <c r="L27" i="77"/>
  <c r="L28" i="77" s="1"/>
  <c r="H25" i="77"/>
  <c r="H26" i="77" s="1"/>
  <c r="H27" i="77"/>
  <c r="H28" i="77" s="1"/>
  <c r="F25" i="77"/>
  <c r="F26" i="77" s="1"/>
  <c r="F27" i="77"/>
  <c r="F28" i="77" s="1"/>
  <c r="O27" i="77"/>
  <c r="O28" i="77" s="1"/>
  <c r="K27" i="77"/>
  <c r="K28" i="77" s="1"/>
  <c r="G27" i="77"/>
  <c r="G28" i="77" s="1"/>
  <c r="O25" i="77"/>
  <c r="O26" i="77" s="1"/>
  <c r="K25" i="77"/>
  <c r="K26" i="77" s="1"/>
  <c r="G25" i="77"/>
  <c r="G26" i="77" s="1"/>
  <c r="E25" i="77"/>
  <c r="E26" i="77" s="1"/>
  <c r="M25" i="77"/>
  <c r="M26" i="77" s="1"/>
  <c r="I25" i="77"/>
  <c r="I26" i="77" s="1"/>
  <c r="S17" i="77"/>
  <c r="S27" i="77" l="1"/>
  <c r="S28" i="77" s="1"/>
  <c r="E28" i="77"/>
  <c r="S26" i="77"/>
  <c r="G24" i="57" l="1"/>
  <c r="G23" i="57"/>
  <c r="C18" i="57"/>
  <c r="G13" i="57"/>
  <c r="G12" i="57"/>
  <c r="G19" i="56"/>
  <c r="G18" i="56"/>
  <c r="G17" i="56"/>
  <c r="G16" i="56"/>
  <c r="G15" i="56"/>
  <c r="G14" i="56"/>
  <c r="G13" i="56"/>
  <c r="G12" i="56"/>
  <c r="G11" i="56"/>
  <c r="N30" i="22" l="1"/>
  <c r="N29" i="22"/>
  <c r="N28" i="22"/>
  <c r="N27" i="22"/>
  <c r="N26" i="22"/>
  <c r="N25" i="22"/>
  <c r="N24" i="22"/>
  <c r="N23" i="22"/>
  <c r="N18" i="22"/>
  <c r="N17" i="22"/>
  <c r="N16" i="22"/>
  <c r="N15" i="22"/>
  <c r="N14" i="22"/>
  <c r="N13" i="22"/>
  <c r="N12" i="22"/>
  <c r="N11" i="22"/>
  <c r="K44" i="32" l="1"/>
  <c r="P18" i="5"/>
  <c r="O59" i="5"/>
  <c r="P59" i="5"/>
  <c r="Q59" i="5"/>
  <c r="R59" i="5"/>
  <c r="S59" i="5"/>
  <c r="T59" i="5"/>
  <c r="U59" i="5"/>
  <c r="V59" i="5"/>
  <c r="W59" i="5"/>
  <c r="X59" i="5"/>
  <c r="Y59" i="5"/>
  <c r="L44" i="32"/>
  <c r="M44" i="32"/>
  <c r="N44" i="32"/>
  <c r="O44" i="32"/>
  <c r="P44" i="32"/>
  <c r="Q44" i="32"/>
  <c r="R44" i="32"/>
  <c r="S44" i="32"/>
  <c r="T44" i="32"/>
  <c r="U44" i="32"/>
  <c r="V44" i="32"/>
  <c r="S24" i="33" l="1"/>
  <c r="S23" i="33"/>
  <c r="G11" i="39" l="1"/>
  <c r="F15" i="38"/>
  <c r="G31" i="37"/>
  <c r="G30" i="37"/>
  <c r="G29" i="37"/>
  <c r="G28" i="37"/>
  <c r="G27" i="37"/>
  <c r="G26" i="37"/>
  <c r="G25" i="37"/>
  <c r="G24" i="37"/>
  <c r="G23" i="37"/>
  <c r="G22" i="37"/>
  <c r="G21" i="37"/>
  <c r="G20" i="37"/>
  <c r="G19" i="37"/>
  <c r="G18" i="37"/>
  <c r="G17" i="37"/>
  <c r="K37" i="34"/>
  <c r="K26" i="34"/>
  <c r="K25" i="34"/>
  <c r="K24" i="34"/>
  <c r="K15" i="34"/>
  <c r="K14" i="34"/>
  <c r="J16" i="33"/>
  <c r="J15" i="33"/>
  <c r="J14" i="33"/>
  <c r="J13" i="33"/>
  <c r="H14" i="32" l="1"/>
  <c r="H44" i="32" s="1"/>
  <c r="AA18" i="5" l="1"/>
  <c r="O18" i="5"/>
  <c r="Q18" i="5"/>
  <c r="R18" i="5"/>
  <c r="S18" i="5"/>
  <c r="T18" i="5"/>
  <c r="U18" i="5"/>
  <c r="V18" i="5"/>
  <c r="W18" i="5"/>
  <c r="X18" i="5"/>
  <c r="Y18" i="5"/>
  <c r="G16" i="3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Laura Orozco</author>
    <author>Andrew Mowle</author>
  </authors>
  <commentList>
    <comment ref="F14" authorId="0" shapeId="0" xr:uid="{C93A4FD1-6BB3-4EBC-951F-BA6D4DC62122}">
      <text>
        <r>
          <rPr>
            <b/>
            <sz val="9"/>
            <color indexed="81"/>
            <rFont val="Tahoma"/>
            <family val="2"/>
          </rPr>
          <t>Laura Orozco:</t>
        </r>
        <r>
          <rPr>
            <sz val="9"/>
            <color indexed="81"/>
            <rFont val="Tahoma"/>
            <family val="2"/>
          </rPr>
          <t xml:space="preserve">
Onsite weather station</t>
        </r>
      </text>
    </comment>
    <comment ref="C16" authorId="1" shapeId="0" xr:uid="{00000000-0006-0000-0A00-000001000000}">
      <text>
        <r>
          <rPr>
            <b/>
            <sz val="9"/>
            <color indexed="81"/>
            <rFont val="Tahoma"/>
            <family val="2"/>
          </rPr>
          <t>Greenbase:</t>
        </r>
        <r>
          <rPr>
            <sz val="9"/>
            <color indexed="81"/>
            <rFont val="Tahoma"/>
            <family val="2"/>
          </rPr>
          <t xml:space="preserve">
Number of days per year when rainfall is greater than 0.25 mm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Nick Travers</author>
    <author>Vivien Danis</author>
    <author>tc={26571763-1F5E-4A7B-AD2B-728E15BB10E1}</author>
  </authors>
  <commentList>
    <comment ref="K8" authorId="0" shapeId="0" xr:uid="{528E1EAA-4407-4F49-B45C-62AFAE7C2516}">
      <text>
        <r>
          <rPr>
            <sz val="9"/>
            <color indexed="81"/>
            <rFont val="Tahoma"/>
            <family val="2"/>
          </rPr>
          <t>[28/1] NT - Updated mining tonnes to match data values in Accounting data file</t>
        </r>
      </text>
    </comment>
    <comment ref="L8" authorId="0" shapeId="0" xr:uid="{B50CA3D2-9995-4E4D-91B2-25C07711C4D8}">
      <text>
        <r>
          <rPr>
            <sz val="9"/>
            <color indexed="81"/>
            <rFont val="Tahoma"/>
            <family val="2"/>
          </rPr>
          <t>[28/1] NT - Updated mining tonnes to match data values in Accounting data file</t>
        </r>
      </text>
    </comment>
    <comment ref="M8" authorId="0" shapeId="0" xr:uid="{AA258625-0AE1-440A-92A1-ABEA15ADA24A}">
      <text>
        <r>
          <rPr>
            <sz val="9"/>
            <color indexed="81"/>
            <rFont val="Tahoma"/>
            <family val="2"/>
          </rPr>
          <t>[28/1] NT - Updated mining tonnes to match data values in Accounting data file</t>
        </r>
      </text>
    </comment>
    <comment ref="D20" authorId="0" shapeId="0" xr:uid="{946F975B-59FE-42FE-AC45-64F8079C2C7A}">
      <text>
        <r>
          <rPr>
            <b/>
            <sz val="9"/>
            <color indexed="81"/>
            <rFont val="Tahoma"/>
            <family val="2"/>
          </rPr>
          <t>Nick Travers:</t>
        </r>
        <r>
          <rPr>
            <sz val="9"/>
            <color indexed="81"/>
            <rFont val="Tahoma"/>
            <family val="2"/>
          </rPr>
          <t xml:space="preserve">
"Ore Milled"</t>
        </r>
      </text>
    </comment>
    <comment ref="D22" authorId="0" shapeId="0" xr:uid="{304BB8BD-3EFE-40D5-BAFB-FAC6A3672FE5}">
      <text>
        <r>
          <rPr>
            <b/>
            <sz val="9"/>
            <color indexed="81"/>
            <rFont val="Tahoma"/>
            <family val="2"/>
          </rPr>
          <t>Nick Travers:</t>
        </r>
        <r>
          <rPr>
            <sz val="9"/>
            <color indexed="81"/>
            <rFont val="Tahoma"/>
            <family val="2"/>
          </rPr>
          <t xml:space="preserve">
Refer to Monthly Operations Reports</t>
        </r>
      </text>
    </comment>
    <comment ref="D23" authorId="0" shapeId="0" xr:uid="{18DA9748-D619-42EC-9552-2604D3300B48}">
      <text>
        <r>
          <rPr>
            <b/>
            <sz val="9"/>
            <color indexed="81"/>
            <rFont val="Tahoma"/>
            <family val="2"/>
          </rPr>
          <t>Nick Travers:</t>
        </r>
        <r>
          <rPr>
            <sz val="9"/>
            <color indexed="81"/>
            <rFont val="Tahoma"/>
            <family val="2"/>
          </rPr>
          <t xml:space="preserve">
Refer to Monthly Operations Reports</t>
        </r>
      </text>
    </comment>
    <comment ref="D26" authorId="1" shapeId="0" xr:uid="{1245F974-48B3-4FCF-9708-E19BB58E8697}">
      <text>
        <r>
          <rPr>
            <b/>
            <sz val="9"/>
            <color indexed="81"/>
            <rFont val="Tahoma"/>
            <family val="2"/>
          </rPr>
          <t>Vivien Danis:</t>
        </r>
        <r>
          <rPr>
            <sz val="9"/>
            <color indexed="81"/>
            <rFont val="Tahoma"/>
            <family val="2"/>
          </rPr>
          <t xml:space="preserve">
 Gold Poured and Shipped Gold FY 25 -Jul 25 - Summary Spreadsheet</t>
        </r>
      </text>
    </comment>
    <comment ref="D29" authorId="0" shapeId="0" xr:uid="{363C4F1B-15D4-4DD6-A642-72C9C58F0B4B}">
      <text>
        <r>
          <rPr>
            <b/>
            <sz val="9"/>
            <color indexed="81"/>
            <rFont val="Tahoma"/>
            <family val="2"/>
          </rPr>
          <t xml:space="preserve">Nick Travers:
</t>
        </r>
        <r>
          <rPr>
            <sz val="9"/>
            <color indexed="81"/>
            <rFont val="Tahoma"/>
            <family val="2"/>
          </rPr>
          <t>RAVDeptsTmp\Accounting\End of Month</t>
        </r>
      </text>
    </comment>
    <comment ref="D30" authorId="2" shapeId="0" xr:uid="{26571763-1F5E-4A7B-AD2B-728E15BB10E1}">
      <text>
        <t>[Threaded comment]
Your version of Excel allows you to read this threaded comment; however, any edits to it will get removed if the file is opened in a newer version of Excel. Learn more: https://go.microsoft.com/fwlink/?linkid=870924
Comment:
    This property has solar.</t>
      </text>
    </comment>
    <comment ref="I30" authorId="1" shapeId="0" xr:uid="{F248C6BA-0D75-4917-809A-4BD93952BBA0}">
      <text>
        <r>
          <rPr>
            <b/>
            <sz val="9"/>
            <color indexed="81"/>
            <rFont val="Tahoma"/>
            <family val="2"/>
          </rPr>
          <t>Vivien Danis:</t>
        </r>
        <r>
          <rPr>
            <sz val="9"/>
            <color indexed="81"/>
            <rFont val="Tahoma"/>
            <family val="2"/>
          </rPr>
          <t xml:space="preserve">
Issue Date 22/07/25
start date 01/07/25
end date 10/07/25
Solar export 79.17
</t>
        </r>
      </text>
    </comment>
    <comment ref="J30" authorId="1" shapeId="0" xr:uid="{A0C76368-20CE-4CDF-8E74-1CC436E43E77}">
      <text>
        <r>
          <rPr>
            <b/>
            <sz val="9"/>
            <color indexed="81"/>
            <rFont val="Tahoma"/>
            <family val="2"/>
          </rPr>
          <t>Vivien Danis:</t>
        </r>
        <r>
          <rPr>
            <sz val="9"/>
            <color indexed="81"/>
            <rFont val="Tahoma"/>
            <family val="2"/>
          </rPr>
          <t xml:space="preserve">
Issue Date 19/08/25
start date 10/07/25
end date 10/08/25
Solar export 277.96</t>
        </r>
      </text>
    </comment>
    <comment ref="K30" authorId="1" shapeId="0" xr:uid="{53385DB4-5EB4-4147-8C65-D3BC396703C5}">
      <text>
        <r>
          <rPr>
            <b/>
            <sz val="9"/>
            <color indexed="81"/>
            <rFont val="Tahoma"/>
            <family val="2"/>
          </rPr>
          <t>Vivien Danis:</t>
        </r>
        <r>
          <rPr>
            <sz val="9"/>
            <color indexed="81"/>
            <rFont val="Tahoma"/>
            <family val="2"/>
          </rPr>
          <t xml:space="preserve">
Issue Date 22/09/25
start date 10/08/25
end date 10/09/25
Solar export 334.68</t>
        </r>
      </text>
    </comment>
    <comment ref="L30" authorId="1" shapeId="0" xr:uid="{0DAE5739-EC05-44D7-8DDA-BB8F62003EB2}">
      <text>
        <r>
          <rPr>
            <b/>
            <sz val="9"/>
            <color indexed="81"/>
            <rFont val="Tahoma"/>
            <family val="2"/>
          </rPr>
          <t>Vivien Danis:</t>
        </r>
        <r>
          <rPr>
            <sz val="9"/>
            <color indexed="81"/>
            <rFont val="Tahoma"/>
            <family val="2"/>
          </rPr>
          <t xml:space="preserve">
Issue Date 20/10/25
start date 10/09/25
end date 10/10/25
Solar export 232.09</t>
        </r>
      </text>
    </comment>
    <comment ref="M30" authorId="1" shapeId="0" xr:uid="{2D2AD42A-6260-4376-9197-45DAA55ABAAA}">
      <text>
        <r>
          <rPr>
            <b/>
            <sz val="9"/>
            <color indexed="81"/>
            <rFont val="Tahoma"/>
            <family val="2"/>
          </rPr>
          <t>Vivien Danis:</t>
        </r>
        <r>
          <rPr>
            <sz val="9"/>
            <color indexed="81"/>
            <rFont val="Tahoma"/>
            <family val="2"/>
          </rPr>
          <t xml:space="preserve">
Issue Date 19/11/25
start date 10/10/25
end date 10/11/25
Solar export 197.55</t>
        </r>
      </text>
    </comment>
    <comment ref="N30" authorId="1" shapeId="0" xr:uid="{DF9CE92E-3C70-41EF-858C-1F25003BB153}">
      <text>
        <r>
          <rPr>
            <b/>
            <sz val="9"/>
            <color indexed="81"/>
            <rFont val="Tahoma"/>
            <family val="2"/>
          </rPr>
          <t>Vivien Danis:</t>
        </r>
        <r>
          <rPr>
            <sz val="9"/>
            <color indexed="81"/>
            <rFont val="Tahoma"/>
            <family val="2"/>
          </rPr>
          <t xml:space="preserve">
Issue Date 19/12/25
start date 10/11/25
end date 10/12/25
Solar export 192.46</t>
        </r>
      </text>
    </comment>
    <comment ref="O30" authorId="1" shapeId="0" xr:uid="{361F45DE-8E34-40F7-9EF7-84D3F4B13AED}">
      <text>
        <r>
          <rPr>
            <b/>
            <sz val="9"/>
            <color indexed="81"/>
            <rFont val="Tahoma"/>
            <family val="2"/>
          </rPr>
          <t>Vivien Danis:</t>
        </r>
        <r>
          <rPr>
            <sz val="9"/>
            <color indexed="81"/>
            <rFont val="Tahoma"/>
            <family val="2"/>
          </rPr>
          <t xml:space="preserve">
Issue Date 20/01/26
start date 10/12/25
end date 10/01/26
Solar export 156.88</t>
        </r>
      </text>
    </comment>
    <comment ref="I32" authorId="1" shapeId="0" xr:uid="{6FF08E06-D535-41D0-ABD9-68A919ADC194}">
      <text>
        <r>
          <rPr>
            <b/>
            <sz val="9"/>
            <color indexed="81"/>
            <rFont val="Tahoma"/>
            <family val="2"/>
          </rPr>
          <t>Vivien Danis:</t>
        </r>
        <r>
          <rPr>
            <sz val="9"/>
            <color indexed="81"/>
            <rFont val="Tahoma"/>
            <family val="2"/>
          </rPr>
          <t xml:space="preserve">
Issue date 22/07/25
start date 01/07/25
end date 16/07/25
</t>
        </r>
      </text>
    </comment>
    <comment ref="J32" authorId="1" shapeId="0" xr:uid="{3B6D24AB-AC06-42AD-89E2-CDDE3FD53408}">
      <text>
        <r>
          <rPr>
            <b/>
            <sz val="9"/>
            <color indexed="81"/>
            <rFont val="Tahoma"/>
            <family val="2"/>
          </rPr>
          <t>Vivien Danis:</t>
        </r>
        <r>
          <rPr>
            <sz val="9"/>
            <color indexed="81"/>
            <rFont val="Tahoma"/>
            <family val="2"/>
          </rPr>
          <t xml:space="preserve">
Issue Date 19/08/25
start date 1607/25
end date 16/08/25
</t>
        </r>
      </text>
    </comment>
    <comment ref="K32" authorId="1" shapeId="0" xr:uid="{5C51A115-F060-476A-AED8-694DF6C02E03}">
      <text>
        <r>
          <rPr>
            <b/>
            <sz val="9"/>
            <color indexed="81"/>
            <rFont val="Tahoma"/>
            <family val="2"/>
          </rPr>
          <t>Vivien Danis:</t>
        </r>
        <r>
          <rPr>
            <sz val="9"/>
            <color indexed="81"/>
            <rFont val="Tahoma"/>
            <family val="2"/>
          </rPr>
          <t xml:space="preserve">
Issue Date 22/09/25
start date 16/08/25
end date 16/09/25
</t>
        </r>
      </text>
    </comment>
    <comment ref="L32" authorId="1" shapeId="0" xr:uid="{BE7AB5B2-241E-42F0-9CF1-DD62F7A5E13C}">
      <text>
        <r>
          <rPr>
            <b/>
            <sz val="9"/>
            <color indexed="81"/>
            <rFont val="Tahoma"/>
            <family val="2"/>
          </rPr>
          <t>Vivien Danis:</t>
        </r>
        <r>
          <rPr>
            <sz val="9"/>
            <color indexed="81"/>
            <rFont val="Tahoma"/>
            <family val="2"/>
          </rPr>
          <t xml:space="preserve">
Issue Date 20/10/25
start date 16/09/25
end date 16/10/25
</t>
        </r>
      </text>
    </comment>
    <comment ref="M32" authorId="1" shapeId="0" xr:uid="{C2C9C21D-2F1A-4D3F-9609-B7783635734B}">
      <text>
        <r>
          <rPr>
            <b/>
            <sz val="9"/>
            <color indexed="81"/>
            <rFont val="Tahoma"/>
            <family val="2"/>
          </rPr>
          <t>Vivien Danis:</t>
        </r>
        <r>
          <rPr>
            <sz val="9"/>
            <color indexed="81"/>
            <rFont val="Tahoma"/>
            <family val="2"/>
          </rPr>
          <t xml:space="preserve">
Issue Date 19/11/25
start date 16/10/25
end date 16/11/25
</t>
        </r>
      </text>
    </comment>
    <comment ref="N32" authorId="1" shapeId="0" xr:uid="{D46A5C15-EE80-4575-8681-9FC0EFB78DD1}">
      <text>
        <r>
          <rPr>
            <b/>
            <sz val="9"/>
            <color indexed="81"/>
            <rFont val="Tahoma"/>
            <family val="2"/>
          </rPr>
          <t>Vivien Danis:</t>
        </r>
        <r>
          <rPr>
            <sz val="9"/>
            <color indexed="81"/>
            <rFont val="Tahoma"/>
            <family val="2"/>
          </rPr>
          <t xml:space="preserve">
Issue Date 19/12/25
start date 16/11/25
end date 16/12/25
</t>
        </r>
      </text>
    </comment>
    <comment ref="I33" authorId="1" shapeId="0" xr:uid="{CA56A640-55B8-4EC6-9D22-9268878A448C}">
      <text>
        <r>
          <rPr>
            <b/>
            <sz val="9"/>
            <color indexed="81"/>
            <rFont val="Tahoma"/>
            <family val="2"/>
          </rPr>
          <t>Vivien Danis:</t>
        </r>
        <r>
          <rPr>
            <sz val="9"/>
            <color indexed="81"/>
            <rFont val="Tahoma"/>
            <family val="2"/>
          </rPr>
          <t xml:space="preserve">
Issue date 22/07/25
start date 01/07/25
end date 16/07/25</t>
        </r>
      </text>
    </comment>
    <comment ref="J33" authorId="1" shapeId="0" xr:uid="{98847EF2-36A4-4A2E-8E5B-EF231D34FCCE}">
      <text>
        <r>
          <rPr>
            <b/>
            <sz val="9"/>
            <color indexed="81"/>
            <rFont val="Tahoma"/>
            <family val="2"/>
          </rPr>
          <t>Vivien Danis:</t>
        </r>
        <r>
          <rPr>
            <sz val="9"/>
            <color indexed="81"/>
            <rFont val="Tahoma"/>
            <family val="2"/>
          </rPr>
          <t xml:space="preserve">
Issue Date 19/08/25
start date 16/07/25
end date 16/08/25
total bill for this month was 1442.79
however it looks like it has added some of lasts month bill to this months total 01/07/25 to 16/07/25. billed twice</t>
        </r>
      </text>
    </comment>
    <comment ref="J34" authorId="1" shapeId="0" xr:uid="{890B9745-CC36-45C7-8AF5-0E644807DA39}">
      <text>
        <r>
          <rPr>
            <b/>
            <sz val="9"/>
            <color indexed="81"/>
            <rFont val="Tahoma"/>
            <family val="2"/>
          </rPr>
          <t>Vivien Danis:</t>
        </r>
        <r>
          <rPr>
            <sz val="9"/>
            <color indexed="81"/>
            <rFont val="Tahoma"/>
            <family val="2"/>
          </rPr>
          <t xml:space="preserve">
issue date 19/08/25
start date 01/07/25
end date 08/08/25
38days</t>
        </r>
      </text>
    </comment>
    <comment ref="M34" authorId="1" shapeId="0" xr:uid="{8A75D834-6AC3-45BB-AA10-E03669EBD302}">
      <text>
        <r>
          <rPr>
            <b/>
            <sz val="9"/>
            <color indexed="81"/>
            <rFont val="Tahoma"/>
            <family val="2"/>
          </rPr>
          <t>Vivien Danis:</t>
        </r>
        <r>
          <rPr>
            <sz val="9"/>
            <color indexed="81"/>
            <rFont val="Tahoma"/>
            <family val="2"/>
          </rPr>
          <t xml:space="preserve">
issue date 19/11/25
start date 08/08/25
end date 11/11/25
95days</t>
        </r>
      </text>
    </comment>
    <comment ref="N34" authorId="1" shapeId="0" xr:uid="{FA9BF3E4-1C12-463B-834B-B86E9409FDD2}">
      <text>
        <r>
          <rPr>
            <b/>
            <sz val="9"/>
            <color indexed="81"/>
            <rFont val="Tahoma"/>
            <family val="2"/>
          </rPr>
          <t>Vivien Danis:</t>
        </r>
        <r>
          <rPr>
            <sz val="9"/>
            <color indexed="81"/>
            <rFont val="Tahoma"/>
            <family val="2"/>
          </rPr>
          <t xml:space="preserve">
issue date 20/01/26
start date 11/11/25
end date 21/12/25
40days</t>
        </r>
      </text>
    </comment>
    <comment ref="I35" authorId="1" shapeId="0" xr:uid="{41D7EA9C-3A9B-4B6F-8D1D-21E611BF0D8F}">
      <text>
        <r>
          <rPr>
            <b/>
            <sz val="9"/>
            <color indexed="81"/>
            <rFont val="Tahoma"/>
            <family val="2"/>
          </rPr>
          <t>Vivien Danis:</t>
        </r>
        <r>
          <rPr>
            <sz val="9"/>
            <color indexed="81"/>
            <rFont val="Tahoma"/>
            <family val="2"/>
          </rPr>
          <t xml:space="preserve">
Issue date 22/07/25
start date 09/06/25
end date 09/07/25
30days</t>
        </r>
      </text>
    </comment>
    <comment ref="J35" authorId="1" shapeId="0" xr:uid="{0DFAB624-251C-4434-80FA-DA8064998364}">
      <text>
        <r>
          <rPr>
            <b/>
            <sz val="9"/>
            <color indexed="81"/>
            <rFont val="Tahoma"/>
            <family val="2"/>
          </rPr>
          <t>Vivien Danis:</t>
        </r>
        <r>
          <rPr>
            <sz val="9"/>
            <color indexed="81"/>
            <rFont val="Tahoma"/>
            <family val="2"/>
          </rPr>
          <t xml:space="preserve">
Issue date 19/08/25
start date 09/07/25
end date 09/08/25
31days</t>
        </r>
      </text>
    </comment>
    <comment ref="K35" authorId="1" shapeId="0" xr:uid="{259BD362-4AF8-4354-B086-A544AF3B4186}">
      <text>
        <r>
          <rPr>
            <b/>
            <sz val="9"/>
            <color indexed="81"/>
            <rFont val="Tahoma"/>
            <family val="2"/>
          </rPr>
          <t>Vivien Danis:</t>
        </r>
        <r>
          <rPr>
            <sz val="9"/>
            <color indexed="81"/>
            <rFont val="Tahoma"/>
            <family val="2"/>
          </rPr>
          <t xml:space="preserve">
Issue date 22/09/25
start date 09/08/25
end date 09/09/25
31days</t>
        </r>
      </text>
    </comment>
    <comment ref="L35" authorId="1" shapeId="0" xr:uid="{5A004992-5589-48F9-83B2-0B3E96E92E3F}">
      <text>
        <r>
          <rPr>
            <b/>
            <sz val="9"/>
            <color indexed="81"/>
            <rFont val="Tahoma"/>
            <family val="2"/>
          </rPr>
          <t>Vivien Danis:</t>
        </r>
        <r>
          <rPr>
            <sz val="9"/>
            <color indexed="81"/>
            <rFont val="Tahoma"/>
            <family val="2"/>
          </rPr>
          <t xml:space="preserve">
Issue Date 20/10/25
start date 09/09/25
end date 09/10/25
30days</t>
        </r>
      </text>
    </comment>
    <comment ref="M35" authorId="1" shapeId="0" xr:uid="{6D8F0BB8-926F-488B-8CA2-0A8D89883BAD}">
      <text>
        <r>
          <rPr>
            <b/>
            <sz val="9"/>
            <color indexed="81"/>
            <rFont val="Tahoma"/>
            <family val="2"/>
          </rPr>
          <t>Vivien Danis:</t>
        </r>
        <r>
          <rPr>
            <sz val="9"/>
            <color indexed="81"/>
            <rFont val="Tahoma"/>
            <family val="2"/>
          </rPr>
          <t xml:space="preserve">
Issue Date 19/11/25
start date 09/10/25
end date 09/11/25
31days</t>
        </r>
      </text>
    </comment>
    <comment ref="N35" authorId="1" shapeId="0" xr:uid="{9018EC93-27DD-423F-A543-4E51849EA968}">
      <text>
        <r>
          <rPr>
            <b/>
            <sz val="9"/>
            <color indexed="81"/>
            <rFont val="Tahoma"/>
            <family val="2"/>
          </rPr>
          <t>Vivien Danis:</t>
        </r>
        <r>
          <rPr>
            <sz val="9"/>
            <color indexed="81"/>
            <rFont val="Tahoma"/>
            <family val="2"/>
          </rPr>
          <t xml:space="preserve">
Issue Date 19/12/25
start date 09/11/25
end date 09/12/25
30days</t>
        </r>
      </text>
    </comment>
    <comment ref="J36" authorId="1" shapeId="0" xr:uid="{47FDEEAC-37BF-434A-9C2C-F4C29091B726}">
      <text>
        <r>
          <rPr>
            <b/>
            <sz val="9"/>
            <color indexed="81"/>
            <rFont val="Tahoma"/>
            <family val="2"/>
          </rPr>
          <t>Vivien Danis:</t>
        </r>
        <r>
          <rPr>
            <sz val="9"/>
            <color indexed="81"/>
            <rFont val="Tahoma"/>
            <family val="2"/>
          </rPr>
          <t xml:space="preserve">
issue date 19/08/25
start date 01/07/25
end date 08/08/25
38days</t>
        </r>
      </text>
    </comment>
    <comment ref="M36" authorId="1" shapeId="0" xr:uid="{73E243F5-D175-455F-84B8-2CCB93631AD0}">
      <text>
        <r>
          <rPr>
            <b/>
            <sz val="9"/>
            <color indexed="81"/>
            <rFont val="Tahoma"/>
            <family val="2"/>
          </rPr>
          <t>Vivien Danis:</t>
        </r>
        <r>
          <rPr>
            <sz val="9"/>
            <color indexed="81"/>
            <rFont val="Tahoma"/>
            <family val="2"/>
          </rPr>
          <t xml:space="preserve">
issue date 19/11/25
start date 08/08/25
end date 11/11/25
95days</t>
        </r>
      </text>
    </comment>
    <comment ref="I37" authorId="1" shapeId="0" xr:uid="{1F7F2DFA-65F9-404E-9484-0119F3548019}">
      <text>
        <r>
          <rPr>
            <b/>
            <sz val="9"/>
            <color indexed="81"/>
            <rFont val="Tahoma"/>
            <family val="2"/>
          </rPr>
          <t>Vivien Danis:</t>
        </r>
        <r>
          <rPr>
            <sz val="9"/>
            <color indexed="81"/>
            <rFont val="Tahoma"/>
            <family val="2"/>
          </rPr>
          <t xml:space="preserve">
Issue date 19/08/25
start date 01/07/25
end date 01/08/25
31days</t>
        </r>
      </text>
    </comment>
    <comment ref="J37" authorId="1" shapeId="0" xr:uid="{EB5BB36B-7276-43A9-AFC8-23A7D6CC0CDE}">
      <text>
        <r>
          <rPr>
            <b/>
            <sz val="9"/>
            <color indexed="81"/>
            <rFont val="Tahoma"/>
            <family val="2"/>
          </rPr>
          <t>Vivien Danis:</t>
        </r>
        <r>
          <rPr>
            <sz val="9"/>
            <color indexed="81"/>
            <rFont val="Tahoma"/>
            <family val="2"/>
          </rPr>
          <t xml:space="preserve">
Issue date 22/09/25
start date 01/08/25
end date 01/09/25
31days</t>
        </r>
      </text>
    </comment>
    <comment ref="K37" authorId="1" shapeId="0" xr:uid="{BE605908-834D-4386-8C7E-ECE0FC0808C8}">
      <text>
        <r>
          <rPr>
            <b/>
            <sz val="9"/>
            <color indexed="81"/>
            <rFont val="Tahoma"/>
            <family val="2"/>
          </rPr>
          <t>Vivien Danis:</t>
        </r>
        <r>
          <rPr>
            <sz val="9"/>
            <color indexed="81"/>
            <rFont val="Tahoma"/>
            <family val="2"/>
          </rPr>
          <t xml:space="preserve">
Issue date 20/10/25
start date 01/09/25
end date 01/10/25
30days</t>
        </r>
      </text>
    </comment>
    <comment ref="L37" authorId="1" shapeId="0" xr:uid="{E295AF8F-D2B6-41BA-8A6E-E16DBFF32592}">
      <text>
        <r>
          <rPr>
            <b/>
            <sz val="9"/>
            <color indexed="81"/>
            <rFont val="Tahoma"/>
            <family val="2"/>
          </rPr>
          <t>Vivien Danis:</t>
        </r>
        <r>
          <rPr>
            <sz val="9"/>
            <color indexed="81"/>
            <rFont val="Tahoma"/>
            <family val="2"/>
          </rPr>
          <t xml:space="preserve">
Issue date 19/11/25
start date 01/10/25
end date 01/11/25
31days</t>
        </r>
      </text>
    </comment>
    <comment ref="M37" authorId="1" shapeId="0" xr:uid="{6311E598-0A0C-48A2-9333-2F35F9F7D996}">
      <text>
        <r>
          <rPr>
            <b/>
            <sz val="9"/>
            <color indexed="81"/>
            <rFont val="Tahoma"/>
            <family val="2"/>
          </rPr>
          <t>Vivien Danis:</t>
        </r>
        <r>
          <rPr>
            <sz val="9"/>
            <color indexed="81"/>
            <rFont val="Tahoma"/>
            <family val="2"/>
          </rPr>
          <t xml:space="preserve">
Issue date 19/12/25
start date 01/11/25
end date 01/12/25
30days</t>
        </r>
      </text>
    </comment>
    <comment ref="N37" authorId="1" shapeId="0" xr:uid="{A0DB0FD0-4505-4386-A2F0-D6E21D6E4DB0}">
      <text>
        <r>
          <rPr>
            <b/>
            <sz val="9"/>
            <color indexed="81"/>
            <rFont val="Tahoma"/>
            <family val="2"/>
          </rPr>
          <t>Vivien Danis:</t>
        </r>
        <r>
          <rPr>
            <sz val="9"/>
            <color indexed="81"/>
            <rFont val="Tahoma"/>
            <family val="2"/>
          </rPr>
          <t xml:space="preserve">
Issue date 20/01/26
start date 01/12/25
end date 01/01/26
31days</t>
        </r>
      </text>
    </comment>
    <comment ref="I38" authorId="1" shapeId="0" xr:uid="{0F30778F-2033-4FE5-B5AB-8A9A27FFEAD2}">
      <text>
        <r>
          <rPr>
            <b/>
            <sz val="9"/>
            <color indexed="81"/>
            <rFont val="Tahoma"/>
            <family val="2"/>
          </rPr>
          <t>Vivien Danis:</t>
        </r>
        <r>
          <rPr>
            <sz val="9"/>
            <color indexed="81"/>
            <rFont val="Tahoma"/>
            <family val="2"/>
          </rPr>
          <t xml:space="preserve">
Issue date 22/07/25
start date 01/07/25
end date 16/07/25
</t>
        </r>
      </text>
    </comment>
    <comment ref="J38" authorId="1" shapeId="0" xr:uid="{0BB8391D-A58E-4718-9FC8-531FE10FB524}">
      <text>
        <r>
          <rPr>
            <b/>
            <sz val="9"/>
            <color indexed="81"/>
            <rFont val="Tahoma"/>
            <family val="2"/>
          </rPr>
          <t>Vivien Danis:</t>
        </r>
        <r>
          <rPr>
            <sz val="9"/>
            <color indexed="81"/>
            <rFont val="Tahoma"/>
            <family val="2"/>
          </rPr>
          <t xml:space="preserve">
Issue Date 19/08/25
start date 1607/25
end date 16/08/25
</t>
        </r>
      </text>
    </comment>
    <comment ref="K38" authorId="1" shapeId="0" xr:uid="{4A82A6B1-42E7-4814-B772-41712F57CF3A}">
      <text>
        <r>
          <rPr>
            <b/>
            <sz val="9"/>
            <color indexed="81"/>
            <rFont val="Tahoma"/>
            <family val="2"/>
          </rPr>
          <t>Vivien Danis:</t>
        </r>
        <r>
          <rPr>
            <sz val="9"/>
            <color indexed="81"/>
            <rFont val="Tahoma"/>
            <family val="2"/>
          </rPr>
          <t xml:space="preserve">
Issue Date 22/09/25
start date 16/08/25
end date 16/09/25
</t>
        </r>
      </text>
    </comment>
    <comment ref="L38" authorId="1" shapeId="0" xr:uid="{99C47A87-A4C2-46D3-BE9E-02F3E4C8B817}">
      <text>
        <r>
          <rPr>
            <b/>
            <sz val="9"/>
            <color indexed="81"/>
            <rFont val="Tahoma"/>
            <family val="2"/>
          </rPr>
          <t>Vivien Danis:</t>
        </r>
        <r>
          <rPr>
            <sz val="9"/>
            <color indexed="81"/>
            <rFont val="Tahoma"/>
            <family val="2"/>
          </rPr>
          <t xml:space="preserve">
Issue Date 20/10/25
start date 16/09/25
end date 16/10/25
</t>
        </r>
      </text>
    </comment>
    <comment ref="M38" authorId="1" shapeId="0" xr:uid="{99505CCD-7FF5-4EFB-9D9E-29AC2EE66DA6}">
      <text>
        <r>
          <rPr>
            <b/>
            <sz val="9"/>
            <color indexed="81"/>
            <rFont val="Tahoma"/>
            <family val="2"/>
          </rPr>
          <t>Vivien Danis:</t>
        </r>
        <r>
          <rPr>
            <sz val="9"/>
            <color indexed="81"/>
            <rFont val="Tahoma"/>
            <family val="2"/>
          </rPr>
          <t xml:space="preserve">
Issue Date 19/11/25
start date 16/10/25
end date 16/11/25
</t>
        </r>
      </text>
    </comment>
    <comment ref="N38" authorId="1" shapeId="0" xr:uid="{445D46F8-34E1-4808-A7C5-114801B06EAA}">
      <text>
        <r>
          <rPr>
            <b/>
            <sz val="9"/>
            <color indexed="81"/>
            <rFont val="Tahoma"/>
            <family val="2"/>
          </rPr>
          <t>Vivien Danis:</t>
        </r>
        <r>
          <rPr>
            <sz val="9"/>
            <color indexed="81"/>
            <rFont val="Tahoma"/>
            <family val="2"/>
          </rPr>
          <t xml:space="preserve">
Issue Date 19/12/25
start date 16/11/25
end date 16/12/25
</t>
        </r>
      </text>
    </comment>
    <comment ref="I42" authorId="1" shapeId="0" xr:uid="{42EBA910-54F9-49D8-8F59-4CAC67B6F182}">
      <text>
        <r>
          <rPr>
            <b/>
            <sz val="9"/>
            <color indexed="81"/>
            <rFont val="Tahoma"/>
            <family val="2"/>
          </rPr>
          <t>Vivien Danis:</t>
        </r>
        <r>
          <rPr>
            <sz val="9"/>
            <color indexed="81"/>
            <rFont val="Tahoma"/>
            <family val="2"/>
          </rPr>
          <t xml:space="preserve">
Issue date 22/07/25
start date 01/07/25
end date 16/07/25
15days</t>
        </r>
      </text>
    </comment>
    <comment ref="J42" authorId="1" shapeId="0" xr:uid="{67758945-3B46-44D2-A896-CABF7F9A7B17}">
      <text>
        <r>
          <rPr>
            <b/>
            <sz val="9"/>
            <color indexed="81"/>
            <rFont val="Tahoma"/>
            <family val="2"/>
          </rPr>
          <t>Vivien Danis:</t>
        </r>
        <r>
          <rPr>
            <sz val="9"/>
            <color indexed="81"/>
            <rFont val="Tahoma"/>
            <family val="2"/>
          </rPr>
          <t xml:space="preserve">
Issue Date 19/08/25
start date 1607/25
end date 16/08/25
</t>
        </r>
      </text>
    </comment>
    <comment ref="K42" authorId="1" shapeId="0" xr:uid="{01A5C0F7-0AC2-45B3-86E1-A45EB1D317D2}">
      <text>
        <r>
          <rPr>
            <b/>
            <sz val="9"/>
            <color indexed="81"/>
            <rFont val="Tahoma"/>
            <family val="2"/>
          </rPr>
          <t>Vivien Danis:</t>
        </r>
        <r>
          <rPr>
            <sz val="9"/>
            <color indexed="81"/>
            <rFont val="Tahoma"/>
            <family val="2"/>
          </rPr>
          <t xml:space="preserve">
Issue Date 22/09/25
start date 16/08/25
end date 16/09/25
</t>
        </r>
      </text>
    </comment>
    <comment ref="L42" authorId="1" shapeId="0" xr:uid="{BE598788-5361-4575-AADD-46AA3F042849}">
      <text>
        <r>
          <rPr>
            <b/>
            <sz val="9"/>
            <color indexed="81"/>
            <rFont val="Tahoma"/>
            <family val="2"/>
          </rPr>
          <t>Vivien Danis:</t>
        </r>
        <r>
          <rPr>
            <sz val="9"/>
            <color indexed="81"/>
            <rFont val="Tahoma"/>
            <family val="2"/>
          </rPr>
          <t xml:space="preserve">
Issue Date 20/10/25
start date 16/09/25
end date 16/10/25
</t>
        </r>
      </text>
    </comment>
    <comment ref="M42" authorId="1" shapeId="0" xr:uid="{72B488E3-D724-4E3D-988C-40B3874675AF}">
      <text>
        <r>
          <rPr>
            <b/>
            <sz val="9"/>
            <color indexed="81"/>
            <rFont val="Tahoma"/>
            <family val="2"/>
          </rPr>
          <t>Vivien Danis:</t>
        </r>
        <r>
          <rPr>
            <sz val="9"/>
            <color indexed="81"/>
            <rFont val="Tahoma"/>
            <family val="2"/>
          </rPr>
          <t xml:space="preserve">
Issue Date 19/11/25
start date 16/10/25
end date 16/11/25
</t>
        </r>
      </text>
    </comment>
    <comment ref="N42" authorId="1" shapeId="0" xr:uid="{64FFFD17-0461-474B-802D-1359179EF92B}">
      <text>
        <r>
          <rPr>
            <b/>
            <sz val="9"/>
            <color indexed="81"/>
            <rFont val="Tahoma"/>
            <family val="2"/>
          </rPr>
          <t>Vivien Danis:</t>
        </r>
        <r>
          <rPr>
            <sz val="9"/>
            <color indexed="81"/>
            <rFont val="Tahoma"/>
            <family val="2"/>
          </rPr>
          <t xml:space="preserve">
Issue Date 19/12/25
start date 16/11/25
end date 16/12/25
</t>
        </r>
      </text>
    </comment>
    <comment ref="O42" authorId="1" shapeId="0" xr:uid="{52C8A5FD-4E7D-493C-916E-BF084143C221}">
      <text>
        <r>
          <rPr>
            <b/>
            <sz val="9"/>
            <color indexed="81"/>
            <rFont val="Tahoma"/>
            <family val="2"/>
          </rPr>
          <t>Vivien Danis:</t>
        </r>
        <r>
          <rPr>
            <sz val="9"/>
            <color indexed="81"/>
            <rFont val="Tahoma"/>
            <family val="2"/>
          </rPr>
          <t xml:space="preserve">
Issue Date 20/01/26
start date 16/12/25
end date 16/01/26
</t>
        </r>
      </text>
    </comment>
    <comment ref="K46" authorId="1" shapeId="0" xr:uid="{C8E08C32-0A46-475A-A355-E34DD3744900}">
      <text>
        <r>
          <rPr>
            <b/>
            <sz val="9"/>
            <color indexed="81"/>
            <rFont val="Tahoma"/>
            <family val="2"/>
          </rPr>
          <t>Vivien Danis:</t>
        </r>
        <r>
          <rPr>
            <sz val="9"/>
            <color indexed="81"/>
            <rFont val="Tahoma"/>
            <family val="2"/>
          </rPr>
          <t xml:space="preserve">
Issue Date  22/09/25
start date 09/07/25
end date 09/09/25
total bill for this month was 690.32
however it looks like it has added lasts month bill to this months total 09/07/25 to 09/08/25. billed twice</t>
        </r>
      </text>
    </comment>
    <comment ref="J48" authorId="1" shapeId="0" xr:uid="{D1ED2807-2E49-4A4A-A09C-F5214E99A754}">
      <text>
        <r>
          <rPr>
            <b/>
            <sz val="9"/>
            <color indexed="81"/>
            <rFont val="Tahoma"/>
            <family val="2"/>
          </rPr>
          <t>Vivien Danis:</t>
        </r>
        <r>
          <rPr>
            <sz val="9"/>
            <color indexed="81"/>
            <rFont val="Tahoma"/>
            <family val="2"/>
          </rPr>
          <t xml:space="preserve">
issue date 19/08/25
start date 01/07/25
end date 08/08/25
38days</t>
        </r>
      </text>
    </comment>
    <comment ref="M48" authorId="1" shapeId="0" xr:uid="{CF18FBB3-23CE-46EF-B0DF-60FC6086EEDB}">
      <text>
        <r>
          <rPr>
            <b/>
            <sz val="9"/>
            <color indexed="81"/>
            <rFont val="Tahoma"/>
            <family val="2"/>
          </rPr>
          <t>Vivien Danis:</t>
        </r>
        <r>
          <rPr>
            <sz val="9"/>
            <color indexed="81"/>
            <rFont val="Tahoma"/>
            <family val="2"/>
          </rPr>
          <t xml:space="preserve">
issue date 19/11/25
start date 08/08/25
end date 11/11/25
95days</t>
        </r>
      </text>
    </comment>
    <comment ref="I54" authorId="1" shapeId="0" xr:uid="{C9B6E418-98E1-4EAD-92A1-07DCE5D3F589}">
      <text>
        <r>
          <rPr>
            <b/>
            <sz val="9"/>
            <color indexed="81"/>
            <rFont val="Tahoma"/>
            <family val="2"/>
          </rPr>
          <t>Vivien Danis:</t>
        </r>
        <r>
          <rPr>
            <sz val="9"/>
            <color indexed="81"/>
            <rFont val="Tahoma"/>
            <family val="2"/>
          </rPr>
          <t xml:space="preserve">
Issue date 19/08/25
start date 01/07/25
end date 01/08/25
31days</t>
        </r>
      </text>
    </comment>
    <comment ref="J54" authorId="1" shapeId="0" xr:uid="{5B980660-4A48-4F88-9A3E-8D62E0F8D216}">
      <text>
        <r>
          <rPr>
            <b/>
            <sz val="9"/>
            <color indexed="81"/>
            <rFont val="Tahoma"/>
            <family val="2"/>
          </rPr>
          <t>Vivien Danis:</t>
        </r>
        <r>
          <rPr>
            <sz val="9"/>
            <color indexed="81"/>
            <rFont val="Tahoma"/>
            <family val="2"/>
          </rPr>
          <t xml:space="preserve">
Issue date 22/09/25
start date 01/08/25
end date 01/09/25
31days</t>
        </r>
      </text>
    </comment>
    <comment ref="K54" authorId="1" shapeId="0" xr:uid="{B83E13FA-CC98-4B26-BEBF-A21928B4E96E}">
      <text>
        <r>
          <rPr>
            <b/>
            <sz val="9"/>
            <color indexed="81"/>
            <rFont val="Tahoma"/>
            <family val="2"/>
          </rPr>
          <t>Vivien Danis:</t>
        </r>
        <r>
          <rPr>
            <sz val="9"/>
            <color indexed="81"/>
            <rFont val="Tahoma"/>
            <family val="2"/>
          </rPr>
          <t xml:space="preserve">
Issue date 20/10/25
start date 01/09/25
end date 01/10/25
30days</t>
        </r>
      </text>
    </comment>
    <comment ref="L54" authorId="1" shapeId="0" xr:uid="{02C31AC6-4E92-448E-9287-ABE54A9B6A7E}">
      <text>
        <r>
          <rPr>
            <b/>
            <sz val="9"/>
            <color indexed="81"/>
            <rFont val="Tahoma"/>
            <family val="2"/>
          </rPr>
          <t>Vivien Danis:</t>
        </r>
        <r>
          <rPr>
            <sz val="9"/>
            <color indexed="81"/>
            <rFont val="Tahoma"/>
            <family val="2"/>
          </rPr>
          <t xml:space="preserve">
Issue date 19/11/25
start date 01/10/25
end date 01/11/25
31days</t>
        </r>
      </text>
    </comment>
    <comment ref="M54" authorId="1" shapeId="0" xr:uid="{52C84930-F67F-4AAB-89B0-287107C670AA}">
      <text>
        <r>
          <rPr>
            <b/>
            <sz val="9"/>
            <color indexed="81"/>
            <rFont val="Tahoma"/>
            <family val="2"/>
          </rPr>
          <t>Vivien Danis:</t>
        </r>
        <r>
          <rPr>
            <sz val="9"/>
            <color indexed="81"/>
            <rFont val="Tahoma"/>
            <family val="2"/>
          </rPr>
          <t xml:space="preserve">
Issue date 19/12/25
start date 01/11/25
end date 01/12/25
30days</t>
        </r>
      </text>
    </comment>
    <comment ref="N54" authorId="1" shapeId="0" xr:uid="{ECFFD421-7F77-4ACE-BF54-2E17A79B4C75}">
      <text>
        <r>
          <rPr>
            <b/>
            <sz val="9"/>
            <color indexed="81"/>
            <rFont val="Tahoma"/>
            <family val="2"/>
          </rPr>
          <t>Vivien Danis:</t>
        </r>
        <r>
          <rPr>
            <sz val="9"/>
            <color indexed="81"/>
            <rFont val="Tahoma"/>
            <family val="2"/>
          </rPr>
          <t xml:space="preserve">
Issue date 20/01/26
start date 01/12/25
end date 01/01/26
31days</t>
        </r>
      </text>
    </comment>
    <comment ref="I56" authorId="1" shapeId="0" xr:uid="{726F32FC-ADEF-4559-80A5-366BD7DE46A7}">
      <text>
        <r>
          <rPr>
            <b/>
            <sz val="9"/>
            <color indexed="81"/>
            <rFont val="Tahoma"/>
            <family val="2"/>
          </rPr>
          <t>Vivien Danis:</t>
        </r>
        <r>
          <rPr>
            <sz val="9"/>
            <color indexed="81"/>
            <rFont val="Tahoma"/>
            <family val="2"/>
          </rPr>
          <t xml:space="preserve">
Issue date 19/08/25
start date 01/07/25
end date 01/08/25
31days</t>
        </r>
      </text>
    </comment>
    <comment ref="J56" authorId="1" shapeId="0" xr:uid="{7D71CE7A-CA4C-47BF-8620-6974779D9457}">
      <text>
        <r>
          <rPr>
            <b/>
            <sz val="9"/>
            <color indexed="81"/>
            <rFont val="Tahoma"/>
            <family val="2"/>
          </rPr>
          <t>Vivien Danis:</t>
        </r>
        <r>
          <rPr>
            <sz val="9"/>
            <color indexed="81"/>
            <rFont val="Tahoma"/>
            <family val="2"/>
          </rPr>
          <t xml:space="preserve">
Issue date 22/09/25
start date 01/08/25
end date 01/09/25
31days</t>
        </r>
      </text>
    </comment>
    <comment ref="K56" authorId="1" shapeId="0" xr:uid="{9CE006F9-4005-47D4-8B01-EF1F9790388D}">
      <text>
        <r>
          <rPr>
            <b/>
            <sz val="9"/>
            <color indexed="81"/>
            <rFont val="Tahoma"/>
            <family val="2"/>
          </rPr>
          <t>Vivien Danis:</t>
        </r>
        <r>
          <rPr>
            <sz val="9"/>
            <color indexed="81"/>
            <rFont val="Tahoma"/>
            <family val="2"/>
          </rPr>
          <t xml:space="preserve">
Issue date 20/10/25
start date 01/09/25
end date 01/10/25
30days</t>
        </r>
      </text>
    </comment>
    <comment ref="L56" authorId="1" shapeId="0" xr:uid="{F48C5BDD-E9F8-4D70-82E3-98456AB47A35}">
      <text>
        <r>
          <rPr>
            <b/>
            <sz val="9"/>
            <color indexed="81"/>
            <rFont val="Tahoma"/>
            <family val="2"/>
          </rPr>
          <t>Vivien Danis:</t>
        </r>
        <r>
          <rPr>
            <sz val="9"/>
            <color indexed="81"/>
            <rFont val="Tahoma"/>
            <family val="2"/>
          </rPr>
          <t xml:space="preserve">
Issue date 19/11/25
start date 01/10/25
end date 01/11/25
31days</t>
        </r>
      </text>
    </comment>
    <comment ref="M56" authorId="1" shapeId="0" xr:uid="{9F1C38CE-D2CD-4D33-95DC-7A18A0CBD68A}">
      <text>
        <r>
          <rPr>
            <b/>
            <sz val="9"/>
            <color indexed="81"/>
            <rFont val="Tahoma"/>
            <family val="2"/>
          </rPr>
          <t>Vivien Danis:</t>
        </r>
        <r>
          <rPr>
            <sz val="9"/>
            <color indexed="81"/>
            <rFont val="Tahoma"/>
            <family val="2"/>
          </rPr>
          <t xml:space="preserve">
Issue date 19/12/25
start date 01/11/25
end date 01/12/25
30days</t>
        </r>
      </text>
    </comment>
    <comment ref="N56" authorId="1" shapeId="0" xr:uid="{7D6562F5-39DE-4829-A42B-AB3A21056ED5}">
      <text>
        <r>
          <rPr>
            <b/>
            <sz val="9"/>
            <color indexed="81"/>
            <rFont val="Tahoma"/>
            <family val="2"/>
          </rPr>
          <t>Vivien Danis:</t>
        </r>
        <r>
          <rPr>
            <sz val="9"/>
            <color indexed="81"/>
            <rFont val="Tahoma"/>
            <family val="2"/>
          </rPr>
          <t xml:space="preserve">
Issue date 20/01/26
start date 01/12/25
end date 01/01/26
31days</t>
        </r>
      </text>
    </comment>
    <comment ref="I59" authorId="1" shapeId="0" xr:uid="{509E2BE6-A430-452A-8002-8D9DA0F4F187}">
      <text>
        <r>
          <rPr>
            <b/>
            <sz val="9"/>
            <color indexed="81"/>
            <rFont val="Tahoma"/>
            <family val="2"/>
          </rPr>
          <t>Vivien Danis:</t>
        </r>
        <r>
          <rPr>
            <sz val="9"/>
            <color indexed="81"/>
            <rFont val="Tahoma"/>
            <family val="2"/>
          </rPr>
          <t xml:space="preserve">
no invoice found for 2025-07</t>
        </r>
      </text>
    </comment>
    <comment ref="J59" authorId="1" shapeId="0" xr:uid="{37590FD6-657E-465A-8540-4F70775219AF}">
      <text>
        <r>
          <rPr>
            <b/>
            <sz val="9"/>
            <color indexed="81"/>
            <rFont val="Tahoma"/>
            <family val="2"/>
          </rPr>
          <t>Vivien Danis:</t>
        </r>
        <r>
          <rPr>
            <sz val="9"/>
            <color indexed="81"/>
            <rFont val="Tahoma"/>
            <family val="2"/>
          </rPr>
          <t xml:space="preserve">
no invoice found for 2025-08</t>
        </r>
      </text>
    </comment>
    <comment ref="K59" authorId="1" shapeId="0" xr:uid="{87C0F578-AC7D-4766-826A-653DA9537B2A}">
      <text>
        <r>
          <rPr>
            <b/>
            <sz val="9"/>
            <color indexed="81"/>
            <rFont val="Tahoma"/>
            <family val="2"/>
          </rPr>
          <t>Vivien Danis:</t>
        </r>
        <r>
          <rPr>
            <sz val="9"/>
            <color indexed="81"/>
            <rFont val="Tahoma"/>
            <family val="2"/>
          </rPr>
          <t xml:space="preserve">
no invoice found for 2025-09</t>
        </r>
      </text>
    </comment>
    <comment ref="L59" authorId="1" shapeId="0" xr:uid="{27CF025C-B6E7-4ED5-BC6B-A0A25539A80E}">
      <text>
        <r>
          <rPr>
            <b/>
            <sz val="9"/>
            <color indexed="81"/>
            <rFont val="Tahoma"/>
            <family val="2"/>
          </rPr>
          <t>Vivien Danis:</t>
        </r>
        <r>
          <rPr>
            <sz val="9"/>
            <color indexed="81"/>
            <rFont val="Tahoma"/>
            <family val="2"/>
          </rPr>
          <t xml:space="preserve">
no invoice found for 2025-10</t>
        </r>
      </text>
    </comment>
    <comment ref="M59" authorId="1" shapeId="0" xr:uid="{D27656E5-7D03-4470-8562-119ACF155586}">
      <text>
        <r>
          <rPr>
            <b/>
            <sz val="9"/>
            <color indexed="81"/>
            <rFont val="Tahoma"/>
            <family val="2"/>
          </rPr>
          <t>Vivien Danis:</t>
        </r>
        <r>
          <rPr>
            <sz val="9"/>
            <color indexed="81"/>
            <rFont val="Tahoma"/>
            <family val="2"/>
          </rPr>
          <t xml:space="preserve">
no invoice found for 2025-11</t>
        </r>
      </text>
    </comment>
    <comment ref="N59" authorId="1" shapeId="0" xr:uid="{C72353E3-3726-40BB-83D8-040A3180EF2E}">
      <text>
        <r>
          <rPr>
            <b/>
            <sz val="9"/>
            <color indexed="81"/>
            <rFont val="Tahoma"/>
            <family val="2"/>
          </rPr>
          <t>Vivien Danis:</t>
        </r>
        <r>
          <rPr>
            <sz val="9"/>
            <color indexed="81"/>
            <rFont val="Tahoma"/>
            <family val="2"/>
          </rPr>
          <t xml:space="preserve">
no invoice found for 2025-12</t>
        </r>
      </text>
    </comment>
    <comment ref="I60" authorId="1" shapeId="0" xr:uid="{1D26E792-56F7-4B2F-AF65-4B30FADD1C36}">
      <text>
        <r>
          <rPr>
            <b/>
            <sz val="9"/>
            <color indexed="81"/>
            <rFont val="Tahoma"/>
            <family val="2"/>
          </rPr>
          <t>Vivien Danis:</t>
        </r>
        <r>
          <rPr>
            <sz val="9"/>
            <color indexed="81"/>
            <rFont val="Tahoma"/>
            <family val="2"/>
          </rPr>
          <t xml:space="preserve">
Issue Date 19/08/25
start date 01/07/25
end date 01/08/25 </t>
        </r>
      </text>
    </comment>
    <comment ref="J60" authorId="1" shapeId="0" xr:uid="{1B7C9C34-C2FE-444B-8944-27C7670C73CF}">
      <text>
        <r>
          <rPr>
            <b/>
            <sz val="9"/>
            <color indexed="81"/>
            <rFont val="Tahoma"/>
            <family val="2"/>
          </rPr>
          <t>Vivien Danis:</t>
        </r>
        <r>
          <rPr>
            <sz val="9"/>
            <color indexed="81"/>
            <rFont val="Tahoma"/>
            <family val="2"/>
          </rPr>
          <t xml:space="preserve">
Issue Date 23/09/25
start date 01/08/25
end date 01/09/25 </t>
        </r>
      </text>
    </comment>
    <comment ref="K60" authorId="1" shapeId="0" xr:uid="{8DECC068-ACA2-4E77-A0BD-3D2DBD8AB8F6}">
      <text>
        <r>
          <rPr>
            <b/>
            <sz val="9"/>
            <color indexed="81"/>
            <rFont val="Tahoma"/>
            <family val="2"/>
          </rPr>
          <t>Vivien Danis:</t>
        </r>
        <r>
          <rPr>
            <sz val="9"/>
            <color indexed="81"/>
            <rFont val="Tahoma"/>
            <family val="2"/>
          </rPr>
          <t xml:space="preserve">
Issue Date 22/10/25
start date 01/09/25
end date 01/10/25 </t>
        </r>
      </text>
    </comment>
    <comment ref="L60" authorId="1" shapeId="0" xr:uid="{A080F28D-C940-4B15-99EE-79A73BCE3E10}">
      <text>
        <r>
          <rPr>
            <b/>
            <sz val="9"/>
            <color indexed="81"/>
            <rFont val="Tahoma"/>
            <family val="2"/>
          </rPr>
          <t>Vivien Danis:</t>
        </r>
        <r>
          <rPr>
            <sz val="9"/>
            <color indexed="81"/>
            <rFont val="Tahoma"/>
            <family val="2"/>
          </rPr>
          <t xml:space="preserve">
Issue Date 17/11/25
start date 01/10/25
end date 01/11/25 </t>
        </r>
      </text>
    </comment>
    <comment ref="M60" authorId="0" shapeId="0" xr:uid="{92DAD0F2-B8ED-46AE-9AC2-D913DD6E64BA}">
      <text>
        <r>
          <rPr>
            <b/>
            <sz val="9"/>
            <color indexed="81"/>
            <rFont val="Tahoma"/>
            <family val="2"/>
          </rPr>
          <t>Nick Travers:</t>
        </r>
        <r>
          <rPr>
            <sz val="9"/>
            <color indexed="81"/>
            <rFont val="Tahoma"/>
            <family val="2"/>
          </rPr>
          <t xml:space="preserve">
Issued date: 19/12/25
start date: 01/11/25
end date: 01/12/25 </t>
        </r>
      </text>
    </comment>
    <comment ref="N60" authorId="1" shapeId="0" xr:uid="{6BACF765-D3D6-4DF6-BEF1-C72ED56A59ED}">
      <text>
        <r>
          <rPr>
            <b/>
            <sz val="9"/>
            <color indexed="81"/>
            <rFont val="Tahoma"/>
            <family val="2"/>
          </rPr>
          <t>Vivien Danis:</t>
        </r>
        <r>
          <rPr>
            <sz val="9"/>
            <color indexed="81"/>
            <rFont val="Tahoma"/>
            <family val="2"/>
          </rPr>
          <t xml:space="preserve">
no invoice received yet for 2025-12</t>
        </r>
      </text>
    </comment>
    <comment ref="C65" authorId="1" shapeId="0" xr:uid="{EC7AEC2A-98F6-4B9A-8808-36780BECC5B9}">
      <text>
        <r>
          <rPr>
            <b/>
            <sz val="9"/>
            <color indexed="81"/>
            <rFont val="Tahoma"/>
            <family val="2"/>
          </rPr>
          <t>Vivien Danis:</t>
        </r>
        <r>
          <rPr>
            <sz val="9"/>
            <color indexed="81"/>
            <rFont val="Tahoma"/>
            <family val="2"/>
          </rPr>
          <t xml:space="preserve">
Electircity generated?</t>
        </r>
      </text>
    </comment>
    <comment ref="I67" authorId="1" shapeId="0" xr:uid="{A27DF8DB-FBFA-4A06-A825-FC5BB66D8089}">
      <text>
        <r>
          <rPr>
            <b/>
            <sz val="9"/>
            <color indexed="81"/>
            <rFont val="Tahoma"/>
            <family val="2"/>
          </rPr>
          <t>Vivien Danis:</t>
        </r>
        <r>
          <rPr>
            <sz val="9"/>
            <color indexed="81"/>
            <rFont val="Tahoma"/>
            <family val="2"/>
          </rPr>
          <t xml:space="preserve">
waiting on contrators to send through data</t>
        </r>
      </text>
    </comment>
    <comment ref="J67" authorId="1" shapeId="0" xr:uid="{0BBF3088-1EC0-4BC2-9B01-F2022E1F41D0}">
      <text>
        <r>
          <rPr>
            <b/>
            <sz val="9"/>
            <color indexed="81"/>
            <rFont val="Tahoma"/>
            <family val="2"/>
          </rPr>
          <t>Vivien Danis:</t>
        </r>
        <r>
          <rPr>
            <sz val="9"/>
            <color indexed="81"/>
            <rFont val="Tahoma"/>
            <family val="2"/>
          </rPr>
          <t xml:space="preserve">
waiting on contrators to send through data</t>
        </r>
      </text>
    </comment>
    <comment ref="K67" authorId="1" shapeId="0" xr:uid="{FC97B56B-EC64-4ACD-BB8A-209BBE8BDEB1}">
      <text>
        <r>
          <rPr>
            <b/>
            <sz val="9"/>
            <color indexed="81"/>
            <rFont val="Tahoma"/>
            <family val="2"/>
          </rPr>
          <t>Vivien Danis:</t>
        </r>
        <r>
          <rPr>
            <sz val="9"/>
            <color indexed="81"/>
            <rFont val="Tahoma"/>
            <family val="2"/>
          </rPr>
          <t xml:space="preserve">
waiting on contrators to send through data</t>
        </r>
      </text>
    </comment>
    <comment ref="L67" authorId="1" shapeId="0" xr:uid="{AC7B19E9-3F6F-4FDE-9DEA-53E0E72E831B}">
      <text>
        <r>
          <rPr>
            <b/>
            <sz val="9"/>
            <color indexed="81"/>
            <rFont val="Tahoma"/>
            <family val="2"/>
          </rPr>
          <t>Vivien Danis:</t>
        </r>
        <r>
          <rPr>
            <sz val="9"/>
            <color indexed="81"/>
            <rFont val="Tahoma"/>
            <family val="2"/>
          </rPr>
          <t xml:space="preserve">
waiting on contrators to send through data</t>
        </r>
      </text>
    </comment>
    <comment ref="M67" authorId="1" shapeId="0" xr:uid="{FC244F3B-DE76-44FB-80D6-12B716277E65}">
      <text>
        <r>
          <rPr>
            <b/>
            <sz val="9"/>
            <color indexed="81"/>
            <rFont val="Tahoma"/>
            <family val="2"/>
          </rPr>
          <t>Vivien Danis:</t>
        </r>
        <r>
          <rPr>
            <sz val="9"/>
            <color indexed="81"/>
            <rFont val="Tahoma"/>
            <family val="2"/>
          </rPr>
          <t xml:space="preserve">
waiting on contrators to send through data</t>
        </r>
      </text>
    </comment>
    <comment ref="N67" authorId="1" shapeId="0" xr:uid="{4696797A-4813-4A7E-BC82-20C637F5091B}">
      <text>
        <r>
          <rPr>
            <b/>
            <sz val="9"/>
            <color indexed="81"/>
            <rFont val="Tahoma"/>
            <family val="2"/>
          </rPr>
          <t>Vivien Danis:</t>
        </r>
        <r>
          <rPr>
            <sz val="9"/>
            <color indexed="81"/>
            <rFont val="Tahoma"/>
            <family val="2"/>
          </rPr>
          <t xml:space="preserve">
waiting on contrators to send through data</t>
        </r>
      </text>
    </comment>
    <comment ref="D71" authorId="0" shapeId="0" xr:uid="{1FBD4EF4-47BA-4133-94C2-31914C2B2219}">
      <text>
        <r>
          <rPr>
            <b/>
            <sz val="9"/>
            <color indexed="81"/>
            <rFont val="Tahoma"/>
            <family val="2"/>
          </rPr>
          <t>Nick Travers:</t>
        </r>
        <r>
          <rPr>
            <sz val="9"/>
            <color indexed="81"/>
            <rFont val="Tahoma"/>
            <family val="2"/>
          </rPr>
          <t xml:space="preserve">
Contact</t>
        </r>
        <r>
          <rPr>
            <b/>
            <sz val="9"/>
            <color indexed="81"/>
            <rFont val="Tahoma"/>
            <family val="2"/>
          </rPr>
          <t xml:space="preserve"> Louise Mettam-Minas (BNE office)</t>
        </r>
        <r>
          <rPr>
            <sz val="9"/>
            <color indexed="81"/>
            <rFont val="Tahoma"/>
            <family val="2"/>
          </rPr>
          <t xml:space="preserve"> for copies of lessor invoices, which include eletricity usage values</t>
        </r>
      </text>
    </comment>
    <comment ref="I71" authorId="1" shapeId="0" xr:uid="{8DAB7689-081E-40B2-BE06-FBABD5529320}">
      <text>
        <r>
          <rPr>
            <b/>
            <sz val="9"/>
            <color indexed="81"/>
            <rFont val="Tahoma"/>
            <family val="2"/>
          </rPr>
          <t>Vivien Danis:</t>
        </r>
        <r>
          <rPr>
            <sz val="9"/>
            <color indexed="81"/>
            <rFont val="Tahoma"/>
            <family val="2"/>
          </rPr>
          <t xml:space="preserve">
issue date 20/08/2025
start date 10/07/2025
end date 07/08/2025</t>
        </r>
      </text>
    </comment>
    <comment ref="J71" authorId="1" shapeId="0" xr:uid="{72A9FA0C-DA0C-4C82-9DDF-CD5C556CB8C7}">
      <text>
        <r>
          <rPr>
            <b/>
            <sz val="9"/>
            <color indexed="81"/>
            <rFont val="Tahoma"/>
            <family val="2"/>
          </rPr>
          <t>Vivien Danis:</t>
        </r>
        <r>
          <rPr>
            <sz val="9"/>
            <color indexed="81"/>
            <rFont val="Tahoma"/>
            <family val="2"/>
          </rPr>
          <t xml:space="preserve">
issue date 22/09/2025
start date 07/08/2025
end date 10/09/2025</t>
        </r>
      </text>
    </comment>
    <comment ref="K71" authorId="1" shapeId="0" xr:uid="{20DE0DB4-426E-4BD4-A627-72960D1A9643}">
      <text>
        <r>
          <rPr>
            <b/>
            <sz val="9"/>
            <color indexed="81"/>
            <rFont val="Tahoma"/>
            <family val="2"/>
          </rPr>
          <t>Vivien Danis:</t>
        </r>
        <r>
          <rPr>
            <sz val="9"/>
            <color indexed="81"/>
            <rFont val="Tahoma"/>
            <family val="2"/>
          </rPr>
          <t xml:space="preserve">
issue date 20/10/2025
start date 10/09/2025
end date 08/10/2025</t>
        </r>
      </text>
    </comment>
    <comment ref="L71" authorId="1" shapeId="0" xr:uid="{944711C4-847A-4007-B2CB-90F3DE4DF90B}">
      <text>
        <r>
          <rPr>
            <b/>
            <sz val="9"/>
            <color indexed="81"/>
            <rFont val="Tahoma"/>
            <family val="2"/>
          </rPr>
          <t>Vivien Danis:</t>
        </r>
        <r>
          <rPr>
            <sz val="9"/>
            <color indexed="81"/>
            <rFont val="Tahoma"/>
            <family val="2"/>
          </rPr>
          <t xml:space="preserve">
issue date 20/11/2025
start date 08/10/2025
end date 10/11/2025</t>
        </r>
      </text>
    </comment>
    <comment ref="M71" authorId="0" shapeId="0" xr:uid="{07930105-5821-4570-99FD-3E8CF9C95AA0}">
      <text>
        <r>
          <rPr>
            <b/>
            <sz val="9"/>
            <color indexed="81"/>
            <rFont val="Tahoma"/>
            <family val="2"/>
          </rPr>
          <t>Nick Travers:</t>
        </r>
        <r>
          <rPr>
            <sz val="9"/>
            <color indexed="81"/>
            <rFont val="Tahoma"/>
            <family val="2"/>
          </rPr>
          <t xml:space="preserve">
Issued date: 16/12/25
start date: 11/11/2025
end date: 08/12/2025</t>
        </r>
      </text>
    </comment>
    <comment ref="N71" authorId="0" shapeId="0" xr:uid="{71065B50-4C74-4B52-A3B8-B4C7DC9D4178}">
      <text>
        <r>
          <rPr>
            <b/>
            <sz val="9"/>
            <color indexed="81"/>
            <rFont val="Tahoma"/>
            <family val="2"/>
          </rPr>
          <t>Nick Travers:</t>
        </r>
        <r>
          <rPr>
            <sz val="9"/>
            <color indexed="81"/>
            <rFont val="Tahoma"/>
            <family val="2"/>
          </rPr>
          <t xml:space="preserve">
Invoice issued date: 20/01/2026, however no electricity usage value (kWh) value stated. 
Have applied an average usage based on the previous 5 months (Jul-25 - Nov-25) = 1,344 kWh</t>
        </r>
      </text>
    </comment>
    <comment ref="K231" authorId="1" shapeId="0" xr:uid="{05D89A84-6954-4BC2-8A22-BE0D6C97BFE3}">
      <text>
        <r>
          <rPr>
            <b/>
            <sz val="9"/>
            <color indexed="81"/>
            <rFont val="Tahoma"/>
            <family val="2"/>
          </rPr>
          <t>Vivien Danis:</t>
        </r>
        <r>
          <rPr>
            <sz val="9"/>
            <color indexed="81"/>
            <rFont val="Tahoma"/>
            <family val="2"/>
          </rPr>
          <t xml:space="preserve">
looks like this was billed already last month</t>
        </r>
      </text>
    </comment>
    <comment ref="K233" authorId="1" shapeId="0" xr:uid="{7038701E-885A-4B43-93C3-85D6A5A817F2}">
      <text>
        <r>
          <rPr>
            <b/>
            <sz val="9"/>
            <color indexed="81"/>
            <rFont val="Tahoma"/>
            <family val="2"/>
          </rPr>
          <t>Vivien Danis:</t>
        </r>
        <r>
          <rPr>
            <sz val="9"/>
            <color indexed="81"/>
            <rFont val="Tahoma"/>
            <family val="2"/>
          </rPr>
          <t xml:space="preserve">
looks like this was billed already last month</t>
        </r>
      </text>
    </comment>
    <comment ref="K242" authorId="1" shapeId="0" xr:uid="{DE241AE5-2777-422E-9C09-A3CB95D8F54A}">
      <text>
        <r>
          <rPr>
            <b/>
            <sz val="9"/>
            <color indexed="81"/>
            <rFont val="Tahoma"/>
            <family val="2"/>
          </rPr>
          <t>Vivien Danis:</t>
        </r>
        <r>
          <rPr>
            <sz val="9"/>
            <color indexed="81"/>
            <rFont val="Tahoma"/>
            <family val="2"/>
          </rPr>
          <t xml:space="preserve">
Total for Aug minus july values
</t>
        </r>
      </text>
    </comment>
    <comment ref="K1082" authorId="1" shapeId="0" xr:uid="{179E86B5-49D0-4E83-A8C1-162210DD52B3}">
      <text>
        <r>
          <rPr>
            <sz val="10"/>
            <color theme="1"/>
            <rFont val="Calibri"/>
            <family val="2"/>
          </rPr>
          <t>Vivien Danis:
looks like billed twice. already billed in last months account</t>
        </r>
      </text>
    </comment>
    <comment ref="K1083" authorId="1" shapeId="0" xr:uid="{8A79377D-2F3E-4AED-ADC6-6706154AC018}">
      <text>
        <r>
          <rPr>
            <sz val="10"/>
            <color theme="1"/>
            <rFont val="Calibri"/>
            <family val="2"/>
          </rPr>
          <t>Vivien Danis:
looks like billed twice. already billed in last months account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Anne Smith</author>
    <author>Griffin, Megan - Ravenswood</author>
  </authors>
  <commentList>
    <comment ref="G9" authorId="0" shapeId="0" xr:uid="{00000000-0006-0000-1200-000001000000}">
      <text>
        <r>
          <rPr>
            <b/>
            <sz val="9"/>
            <color indexed="81"/>
            <rFont val="Tahoma"/>
            <family val="2"/>
          </rPr>
          <t>Greenbase:</t>
        </r>
        <r>
          <rPr>
            <sz val="9"/>
            <color indexed="81"/>
            <rFont val="Tahoma"/>
            <family val="2"/>
          </rPr>
          <t xml:space="preserve">
Total fuel use = starting volume (opening balance) + total volume filled (annual deliveries)</t>
        </r>
      </text>
    </comment>
    <comment ref="AD11" authorId="1" shapeId="0" xr:uid="{79B94195-A403-4CA3-A0BF-5729C4F5CDC3}">
      <text>
        <r>
          <rPr>
            <b/>
            <sz val="9"/>
            <color indexed="81"/>
            <rFont val="Tahoma"/>
            <family val="2"/>
          </rPr>
          <t>Griffin, Megan - Ravenswood:</t>
        </r>
        <r>
          <rPr>
            <sz val="9"/>
            <color indexed="81"/>
            <rFont val="Tahoma"/>
            <family val="2"/>
          </rPr>
          <t xml:space="preserve">
2 x tanks 
1@ 54,000L 
1@ 69,600L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Vivien Danis</author>
    <author>tc={4FD58E62-3A6D-4E07-82DC-D68672988A4D}</author>
    <author>ltomlin</author>
    <author>Andrew Mowle</author>
    <author>Gracie Charlton</author>
  </authors>
  <commentList>
    <comment ref="P19" authorId="0" shapeId="0" xr:uid="{04297C2E-6236-4E0D-A311-E1F28F1BC5D1}">
      <text>
        <r>
          <rPr>
            <sz val="11"/>
            <color theme="1"/>
            <rFont val="Calibri"/>
            <family val="2"/>
            <scheme val="minor"/>
          </rPr>
          <t xml:space="preserve">Vivien Danis:
please check 
22/01 - based on the data provided, this is correct
</t>
        </r>
      </text>
    </comment>
    <comment ref="K20" authorId="0" shapeId="0" xr:uid="{543EC7C0-8593-421D-9565-A063351FD2A3}">
      <text>
        <r>
          <rPr>
            <b/>
            <sz val="9"/>
            <color indexed="81"/>
            <rFont val="Tahoma"/>
            <family val="2"/>
          </rPr>
          <t>Vivien Danis:</t>
        </r>
        <r>
          <rPr>
            <sz val="9"/>
            <color indexed="81"/>
            <rFont val="Tahoma"/>
            <family val="2"/>
          </rPr>
          <t xml:space="preserve">
volume appears condiserably low</t>
        </r>
      </text>
    </comment>
    <comment ref="L20" authorId="0" shapeId="0" xr:uid="{5E787A64-C08F-4525-B582-8CD5A9D8A091}">
      <text>
        <r>
          <rPr>
            <b/>
            <sz val="9"/>
            <color indexed="81"/>
            <rFont val="Tahoma"/>
            <family val="2"/>
          </rPr>
          <t>Vivien Danis:</t>
        </r>
        <r>
          <rPr>
            <sz val="9"/>
            <color indexed="81"/>
            <rFont val="Tahoma"/>
            <family val="2"/>
          </rPr>
          <t xml:space="preserve">
volume appears condiserably low</t>
        </r>
      </text>
    </comment>
    <comment ref="M20" authorId="0" shapeId="0" xr:uid="{1BB94015-48A2-4DE3-90B3-90B7A2BFE851}">
      <text>
        <r>
          <rPr>
            <b/>
            <sz val="9"/>
            <color indexed="81"/>
            <rFont val="Tahoma"/>
            <family val="2"/>
          </rPr>
          <t>Vivien Danis:</t>
        </r>
        <r>
          <rPr>
            <sz val="9"/>
            <color indexed="81"/>
            <rFont val="Tahoma"/>
            <family val="2"/>
          </rPr>
          <t xml:space="preserve">
volume appears condiserably low</t>
        </r>
      </text>
    </comment>
    <comment ref="N20" authorId="0" shapeId="0" xr:uid="{66D7830C-954D-468F-980C-D6788A340427}">
      <text>
        <r>
          <rPr>
            <b/>
            <sz val="9"/>
            <color indexed="81"/>
            <rFont val="Tahoma"/>
            <family val="2"/>
          </rPr>
          <t>Vivien Danis:</t>
        </r>
        <r>
          <rPr>
            <sz val="9"/>
            <color indexed="81"/>
            <rFont val="Tahoma"/>
            <family val="2"/>
          </rPr>
          <t xml:space="preserve">
volume appears condiserably low</t>
        </r>
      </text>
    </comment>
    <comment ref="O20" authorId="0" shapeId="0" xr:uid="{94A61A74-A2EE-4BD8-B5C4-78708438A36E}">
      <text>
        <r>
          <rPr>
            <b/>
            <sz val="9"/>
            <color indexed="81"/>
            <rFont val="Tahoma"/>
            <family val="2"/>
          </rPr>
          <t>Vivien Danis:</t>
        </r>
        <r>
          <rPr>
            <sz val="9"/>
            <color indexed="81"/>
            <rFont val="Tahoma"/>
            <family val="2"/>
          </rPr>
          <t xml:space="preserve">
volume appears condiserably low</t>
        </r>
      </text>
    </comment>
    <comment ref="P20" authorId="1" shapeId="0" xr:uid="{4FD58E62-3A6D-4E07-82DC-D68672988A4D}">
      <text>
        <t>[Threaded comment]
Your version of Excel allows you to read this threaded comment; however, any edits to it will get removed if the file is opened in a newer version of Excel. Learn more: https://go.microsoft.com/fwlink/?linkid=870924
Comment:
    no data provided</t>
      </text>
    </comment>
    <comment ref="N53" authorId="2" shapeId="0" xr:uid="{00000000-0006-0000-1800-000001000000}">
      <text>
        <r>
          <rPr>
            <b/>
            <sz val="8"/>
            <color indexed="81"/>
            <rFont val="Tahoma"/>
            <family val="2"/>
          </rPr>
          <t>Greenbase:</t>
        </r>
        <r>
          <rPr>
            <sz val="8"/>
            <color indexed="81"/>
            <rFont val="Tahoma"/>
            <family val="2"/>
          </rPr>
          <t xml:space="preserve">
including salt encrusted</t>
        </r>
      </text>
    </comment>
    <comment ref="R53" authorId="3" shapeId="0" xr:uid="{00000000-0006-0000-1800-000002000000}">
      <text>
        <r>
          <rPr>
            <b/>
            <sz val="9"/>
            <color indexed="81"/>
            <rFont val="Tahoma"/>
            <family val="2"/>
          </rPr>
          <t xml:space="preserve">Greenbase:
</t>
        </r>
        <r>
          <rPr>
            <sz val="9"/>
            <color indexed="81"/>
            <rFont val="Tahoma"/>
            <family val="2"/>
          </rPr>
          <t>Required as round trip distance for estimating distance travelled from material moved</t>
        </r>
      </text>
    </comment>
    <comment ref="O56" authorId="4" shapeId="0" xr:uid="{FCC6DF7D-5322-4123-82AE-1A4ED952BBA9}">
      <text>
        <r>
          <rPr>
            <sz val="11"/>
            <color theme="1"/>
            <rFont val="Calibri"/>
            <family val="2"/>
            <scheme val="minor"/>
          </rPr>
          <t>Gracie Charlton:
Weight based on 52 seater bus</t>
        </r>
      </text>
    </comment>
    <comment ref="P56" authorId="4" shapeId="0" xr:uid="{A052CE18-EB35-4CE7-B5F4-EFE87704F4B0}">
      <text>
        <r>
          <rPr>
            <sz val="11"/>
            <color theme="1"/>
            <rFont val="Calibri"/>
            <family val="2"/>
            <scheme val="minor"/>
          </rPr>
          <t>Gracie Charlton:
Searched for fuel consumption specifications for the most common machine in each category on site. Where there was a big discrepancy between machines in the same category, I have taken the median fuel consumption of both.</t>
        </r>
      </text>
    </comment>
    <comment ref="O62" authorId="4" shapeId="0" xr:uid="{C4CFE250-2CDF-471E-AA3D-D2ECD6D97200}">
      <text>
        <r>
          <rPr>
            <sz val="11"/>
            <color theme="1"/>
            <rFont val="Calibri"/>
            <family val="2"/>
            <scheme val="minor"/>
          </rPr>
          <t>Gracie Charlton:
Based on Cat 627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Griffin, Megan - Ravenswood</author>
    <author>ltomlin</author>
  </authors>
  <commentList>
    <comment ref="E14" authorId="0" shapeId="0" xr:uid="{1AA46D88-67D6-4474-B4A3-4FBEA1698D22}">
      <text>
        <r>
          <rPr>
            <b/>
            <sz val="9"/>
            <color indexed="81"/>
            <rFont val="Tahoma"/>
            <family val="2"/>
          </rPr>
          <t>Griffin, Megan - Ravenswood:</t>
        </r>
        <r>
          <rPr>
            <sz val="9"/>
            <color indexed="81"/>
            <rFont val="Tahoma"/>
            <family val="2"/>
          </rPr>
          <t xml:space="preserve">
LV78 - Community</t>
        </r>
      </text>
    </comment>
    <comment ref="O19" authorId="1" shapeId="0" xr:uid="{00000000-0006-0000-1900-000001000000}">
      <text>
        <r>
          <rPr>
            <b/>
            <sz val="8"/>
            <color indexed="81"/>
            <rFont val="Tahoma"/>
            <family val="2"/>
          </rPr>
          <t>Greenbase:</t>
        </r>
        <r>
          <rPr>
            <sz val="8"/>
            <color indexed="81"/>
            <rFont val="Tahoma"/>
            <family val="2"/>
          </rPr>
          <t xml:space="preserve">
including salt encrusted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Gracie Charlton</author>
    <author>Griffin, Megan - Ravenswood</author>
  </authors>
  <commentList>
    <comment ref="J29" authorId="0" shapeId="0" xr:uid="{ABFFD29C-3E3F-4B8E-916F-96FB976BBFA5}">
      <text>
        <r>
          <rPr>
            <b/>
            <sz val="9"/>
            <color indexed="81"/>
            <rFont val="Tahoma"/>
            <family val="2"/>
          </rPr>
          <t>Gracie Charlton:</t>
        </r>
        <r>
          <rPr>
            <sz val="9"/>
            <color indexed="81"/>
            <rFont val="Tahoma"/>
            <family val="2"/>
          </rPr>
          <t xml:space="preserve">
Yes - the rigs have a DCT system installed.</t>
        </r>
      </text>
    </comment>
    <comment ref="J42" authorId="1" shapeId="0" xr:uid="{1DCD043A-7A4A-4F7F-BD35-0BF8CE2A44AF}">
      <text>
        <r>
          <rPr>
            <b/>
            <sz val="9"/>
            <color indexed="81"/>
            <rFont val="Tahoma"/>
            <family val="2"/>
          </rPr>
          <t>Griffin, Megan - Ravenswood:</t>
        </r>
        <r>
          <rPr>
            <sz val="9"/>
            <color indexed="81"/>
            <rFont val="Tahoma"/>
            <family val="2"/>
          </rPr>
          <t xml:space="preserve">
RC drill rig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Laura Orozco</author>
    <author>Andrew Hutt</author>
  </authors>
  <commentList>
    <comment ref="C20" authorId="0" shapeId="0" xr:uid="{E0774C5E-C98A-470A-9414-AB6916372859}">
      <text>
        <r>
          <rPr>
            <b/>
            <sz val="9"/>
            <color indexed="81"/>
            <rFont val="Tahoma"/>
            <family val="2"/>
          </rPr>
          <t>Laura Orozco:</t>
        </r>
        <r>
          <rPr>
            <sz val="9"/>
            <color indexed="81"/>
            <rFont val="Tahoma"/>
            <family val="2"/>
          </rPr>
          <t xml:space="preserve">
Average from 5 different samples</t>
        </r>
      </text>
    </comment>
    <comment ref="H35" authorId="1" shapeId="0" xr:uid="{A0FC4926-96B7-456F-BED6-FDC45F4E7CF2}">
      <text>
        <r>
          <rPr>
            <b/>
            <sz val="9"/>
            <color indexed="81"/>
            <rFont val="Tahoma"/>
            <family val="2"/>
          </rPr>
          <t>Andrew Hutt:</t>
        </r>
        <r>
          <rPr>
            <sz val="9"/>
            <color indexed="81"/>
            <rFont val="Tahoma"/>
            <family val="2"/>
          </rPr>
          <t xml:space="preserve">
Assumed to be the same as combined waste</t>
        </r>
      </text>
    </comment>
    <comment ref="H111" authorId="1" shapeId="0" xr:uid="{578C65DE-1212-4E09-9700-54DAA48EAAC2}">
      <text>
        <r>
          <rPr>
            <b/>
            <sz val="9"/>
            <color indexed="81"/>
            <rFont val="Tahoma"/>
            <family val="2"/>
          </rPr>
          <t>Andrew Hutt:</t>
        </r>
        <r>
          <rPr>
            <sz val="9"/>
            <color indexed="81"/>
            <rFont val="Tahoma"/>
            <family val="2"/>
          </rPr>
          <t xml:space="preserve">
Assumed to be the same as combined waste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Greenbase</author>
    <author>ltomlin</author>
  </authors>
  <commentList>
    <comment ref="G10" authorId="0" shapeId="0" xr:uid="{72307FB3-7C52-4C8B-A979-8CDA2D10F4E4}">
      <text>
        <r>
          <rPr>
            <b/>
            <sz val="8"/>
            <color indexed="81"/>
            <rFont val="Tahoma"/>
            <family val="2"/>
          </rPr>
          <t>Greenbase:</t>
        </r>
        <r>
          <rPr>
            <sz val="8"/>
            <color indexed="81"/>
            <rFont val="Tahoma"/>
            <family val="2"/>
          </rPr>
          <t xml:space="preserve">
Applicable to WA:
MRF - Disturbed land (categories A, B, C &amp; D)
AER (DMP) - Disturbance</t>
        </r>
      </text>
    </comment>
    <comment ref="H10" authorId="0" shapeId="0" xr:uid="{D81CA9D7-25DF-414C-A4CF-300753677EC7}">
      <text>
        <r>
          <rPr>
            <b/>
            <sz val="8"/>
            <color indexed="81"/>
            <rFont val="Tahoma"/>
            <family val="2"/>
          </rPr>
          <t>Greenbase:</t>
        </r>
        <r>
          <rPr>
            <sz val="8"/>
            <color indexed="81"/>
            <rFont val="Tahoma"/>
            <family val="2"/>
          </rPr>
          <t xml:space="preserve">
Applicable to WA:
MRF - Disturbed land (categories A, B, C &amp; D)
AER (DMP) - Disturbance
Based on site observation</t>
        </r>
      </text>
    </comment>
    <comment ref="I10" authorId="0" shapeId="0" xr:uid="{43BD62D0-C748-408F-89BA-EF70D48604B3}">
      <text>
        <r>
          <rPr>
            <b/>
            <sz val="8"/>
            <color indexed="81"/>
            <rFont val="Tahoma"/>
            <family val="2"/>
          </rPr>
          <t>Greenbase:</t>
        </r>
        <r>
          <rPr>
            <sz val="8"/>
            <color indexed="81"/>
            <rFont val="Tahoma"/>
            <family val="2"/>
          </rPr>
          <t xml:space="preserve">
Applicable to WA:
MRF - Land under rehabilitation (category E)
AER (DMP) - Stage 1</t>
        </r>
      </text>
    </comment>
    <comment ref="J10" authorId="0" shapeId="0" xr:uid="{C4867E11-3E7D-46FE-9E5A-1D08FA116E4C}">
      <text>
        <r>
          <rPr>
            <b/>
            <sz val="8"/>
            <color indexed="81"/>
            <rFont val="Tahoma"/>
            <family val="2"/>
          </rPr>
          <t>Greenbase:</t>
        </r>
        <r>
          <rPr>
            <sz val="8"/>
            <color indexed="81"/>
            <rFont val="Tahoma"/>
            <family val="2"/>
          </rPr>
          <t xml:space="preserve">
Applicable to WA:
MRF - Land under rehabilitation (category E)
AER (DMP) - Stage 2</t>
        </r>
      </text>
    </comment>
    <comment ref="K10" authorId="0" shapeId="0" xr:uid="{A19D8ADA-D7A9-4409-8E36-7C624DF0EC0D}">
      <text>
        <r>
          <rPr>
            <b/>
            <sz val="8"/>
            <color indexed="81"/>
            <rFont val="Tahoma"/>
            <family val="2"/>
          </rPr>
          <t>Greenbase:</t>
        </r>
        <r>
          <rPr>
            <sz val="8"/>
            <color indexed="81"/>
            <rFont val="Tahoma"/>
            <family val="2"/>
          </rPr>
          <t xml:space="preserve">
Applicable to WA:
MRF - Rehabilitated land
AER (DMP) - Relinquished</t>
        </r>
      </text>
    </comment>
    <comment ref="L10" authorId="1" shapeId="0" xr:uid="{14ACAFFA-BEE6-41DA-AAB4-01256A493B24}">
      <text>
        <r>
          <rPr>
            <b/>
            <sz val="8"/>
            <color indexed="81"/>
            <rFont val="Tahoma"/>
            <family val="2"/>
          </rPr>
          <t>Greenbase:</t>
        </r>
        <r>
          <rPr>
            <sz val="8"/>
            <color indexed="81"/>
            <rFont val="Tahoma"/>
            <family val="2"/>
          </rPr>
          <t xml:space="preserve">
Area not likely to generate windblown dust because the area is sealed, salt encrusted, permanently wet, rock armoured. Assessment can be based on site observation</t>
        </r>
      </text>
    </comment>
    <comment ref="L71" authorId="1" shapeId="0" xr:uid="{C28C7004-1A30-4D46-A1CA-0530C9CB1011}">
      <text>
        <r>
          <rPr>
            <b/>
            <sz val="8"/>
            <color indexed="81"/>
            <rFont val="Tahoma"/>
            <family val="2"/>
          </rPr>
          <t>Greenbase:</t>
        </r>
        <r>
          <rPr>
            <sz val="8"/>
            <color indexed="81"/>
            <rFont val="Tahoma"/>
            <family val="2"/>
          </rPr>
          <t xml:space="preserve">
Area not likely to generate windblown dust because the area is sealed, salt encrusted, permanently wet. 
Assessment can be based on site observation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tc={43FCDAF6-D5C9-4DBE-AB19-A7B8D72D33CC}</author>
    <author>Anne Smith</author>
    <author>tc={01C50E99-4601-4DB3-9E4D-EDF7AAAFFD05}</author>
    <author>Laura Orozco</author>
  </authors>
  <commentList>
    <comment ref="G14" authorId="0" shapeId="0" xr:uid="{43FCDAF6-D5C9-4DBE-AB19-A7B8D72D33CC}">
      <text>
        <t>[Threaded comment]
Your version of Excel allows you to read this threaded comment; however, any edits to it will get removed if the file is opened in a newer version of Excel. Learn more: https://go.microsoft.com/fwlink/?linkid=870924
Comment:
    Lined facility - assume no seepage.</t>
      </text>
    </comment>
    <comment ref="D18" authorId="1" shapeId="0" xr:uid="{00000000-0006-0000-2300-000001000000}">
      <text>
        <r>
          <rPr>
            <b/>
            <sz val="9"/>
            <color indexed="81"/>
            <rFont val="Tahoma"/>
            <family val="2"/>
          </rPr>
          <t xml:space="preserve">Greenbase:
</t>
        </r>
        <r>
          <rPr>
            <sz val="9"/>
            <color indexed="81"/>
            <rFont val="Tahoma"/>
            <family val="2"/>
          </rPr>
          <t>From tailings leaving the plant - ideally from the spigot as the tailings are about to flow into the tailings dam</t>
        </r>
        <r>
          <rPr>
            <sz val="9"/>
            <color indexed="81"/>
            <rFont val="Tahoma"/>
            <family val="2"/>
          </rPr>
          <t xml:space="preserve">
</t>
        </r>
      </text>
    </comment>
    <comment ref="D19" authorId="1" shapeId="0" xr:uid="{00000000-0006-0000-2300-000002000000}">
      <text>
        <r>
          <rPr>
            <b/>
            <sz val="9"/>
            <color indexed="81"/>
            <rFont val="Tahoma"/>
            <family val="2"/>
          </rPr>
          <t>Greenbase:</t>
        </r>
        <r>
          <rPr>
            <sz val="9"/>
            <color indexed="81"/>
            <rFont val="Tahoma"/>
            <family val="2"/>
          </rPr>
          <t xml:space="preserve">
If possible from the return water or decant well or from the same place the Free CN is measured </t>
        </r>
      </text>
    </comment>
    <comment ref="G25" authorId="2" shapeId="0" xr:uid="{01C50E99-4601-4DB3-9E4D-EDF7AAAFFD05}">
      <text>
        <t>[Threaded comment]
Your version of Excel allows you to read this threaded comment; however, any edits to it will get removed if the file is opened in a newer version of Excel. Learn more: https://go.microsoft.com/fwlink/?linkid=870924
Comment:
    Lined facility - assume no seepage.</t>
      </text>
    </comment>
    <comment ref="D29" authorId="1" shapeId="0" xr:uid="{00000000-0006-0000-2300-000003000000}">
      <text>
        <r>
          <rPr>
            <b/>
            <sz val="9"/>
            <color indexed="81"/>
            <rFont val="Tahoma"/>
            <family val="2"/>
          </rPr>
          <t xml:space="preserve">Greenbase:
</t>
        </r>
        <r>
          <rPr>
            <sz val="9"/>
            <color indexed="81"/>
            <rFont val="Tahoma"/>
            <family val="2"/>
          </rPr>
          <t>From tailings leaving the plant - ideally from the spigot as the tailings are about to flow into the tailings dam</t>
        </r>
        <r>
          <rPr>
            <sz val="9"/>
            <color indexed="81"/>
            <rFont val="Tahoma"/>
            <family val="2"/>
          </rPr>
          <t xml:space="preserve">
</t>
        </r>
      </text>
    </comment>
    <comment ref="D30" authorId="1" shapeId="0" xr:uid="{00000000-0006-0000-2300-000004000000}">
      <text>
        <r>
          <rPr>
            <b/>
            <sz val="9"/>
            <color indexed="81"/>
            <rFont val="Tahoma"/>
            <family val="2"/>
          </rPr>
          <t>Greenbase:</t>
        </r>
        <r>
          <rPr>
            <sz val="9"/>
            <color indexed="81"/>
            <rFont val="Tahoma"/>
            <family val="2"/>
          </rPr>
          <t xml:space="preserve">
If possible from the return water or decant well or from the same place the Free CN is measured </t>
        </r>
      </text>
    </comment>
    <comment ref="C32" authorId="3" shapeId="0" xr:uid="{FC9BB544-97B8-4513-84E5-AE60F9DD0667}">
      <text>
        <r>
          <rPr>
            <b/>
            <sz val="9"/>
            <color indexed="81"/>
            <rFont val="Tahoma"/>
            <family val="2"/>
          </rPr>
          <t>Laura Orozco:</t>
        </r>
        <r>
          <rPr>
            <sz val="9"/>
            <color indexed="81"/>
            <rFont val="Tahoma"/>
            <family val="2"/>
          </rPr>
          <t xml:space="preserve">
No seepage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Andrew Mowle</author>
  </authors>
  <commentList>
    <comment ref="E15" authorId="0" shapeId="0" xr:uid="{00000000-0006-0000-3400-000001000000}">
      <text>
        <r>
          <rPr>
            <b/>
            <sz val="8"/>
            <color indexed="81"/>
            <rFont val="Tahoma"/>
            <family val="2"/>
          </rPr>
          <t xml:space="preserve">Greenbase:
</t>
        </r>
        <r>
          <rPr>
            <sz val="8"/>
            <color indexed="81"/>
            <rFont val="Tahoma"/>
            <family val="2"/>
          </rPr>
          <t xml:space="preserve">If only 1st July numbers available, enter here
</t>
        </r>
      </text>
    </comment>
    <comment ref="P16" authorId="0" shapeId="0" xr:uid="{00000000-0006-0000-3400-000002000000}">
      <text>
        <r>
          <rPr>
            <b/>
            <sz val="8"/>
            <color indexed="81"/>
            <rFont val="Tahoma"/>
            <family val="2"/>
          </rPr>
          <t>Greenbase:</t>
        </r>
        <r>
          <rPr>
            <sz val="8"/>
            <color indexed="81"/>
            <rFont val="Tahoma"/>
            <family val="2"/>
          </rPr>
          <t xml:space="preserve">
If only 30th June numbers available, enter here</t>
        </r>
      </text>
    </comment>
  </commentList>
</comments>
</file>

<file path=xl/sharedStrings.xml><?xml version="1.0" encoding="utf-8"?>
<sst xmlns="http://schemas.openxmlformats.org/spreadsheetml/2006/main" count="15827" uniqueCount="2957">
  <si>
    <t>Ravenswood Gold Pty Ltd</t>
  </si>
  <si>
    <t>If you have any queries please contact:</t>
  </si>
  <si>
    <t>DATA COLLECTION SHEET</t>
  </si>
  <si>
    <t>Account Lead:</t>
  </si>
  <si>
    <t>Laura Orozco</t>
  </si>
  <si>
    <t>Email:</t>
  </si>
  <si>
    <t>lorozco@greenbase.com.au</t>
  </si>
  <si>
    <t xml:space="preserve">Office: </t>
  </si>
  <si>
    <t>(08) 9322 9966</t>
  </si>
  <si>
    <t>Ravenswood Operations</t>
  </si>
  <si>
    <r>
      <t xml:space="preserve">Level 1, 186 St Georges Terrace, Perth WA   </t>
    </r>
    <r>
      <rPr>
        <sz val="10"/>
        <color theme="1"/>
        <rFont val="Calibri"/>
        <family val="2"/>
      </rPr>
      <t>|</t>
    </r>
    <r>
      <rPr>
        <sz val="8.5"/>
        <color theme="1"/>
        <rFont val="Arial"/>
        <family val="2"/>
      </rPr>
      <t xml:space="preserve">   </t>
    </r>
    <r>
      <rPr>
        <sz val="10"/>
        <color theme="1"/>
        <rFont val="Arial"/>
        <family val="2"/>
      </rPr>
      <t>PO Box Z5451, St Georges Terrace WA 6831</t>
    </r>
  </si>
  <si>
    <t>01/07/2025 - 30/06/2026</t>
  </si>
  <si>
    <t>Website:</t>
  </si>
  <si>
    <t>https://www.greenbase.com.au/</t>
  </si>
  <si>
    <t>Checklist</t>
  </si>
  <si>
    <t>Report Requirements</t>
  </si>
  <si>
    <t>Relevant Worksheet</t>
  </si>
  <si>
    <t>Responsibility</t>
  </si>
  <si>
    <t>NGER</t>
  </si>
  <si>
    <t>NPI</t>
  </si>
  <si>
    <t>Administration</t>
  </si>
  <si>
    <t>Site Attributes</t>
  </si>
  <si>
    <t>X</t>
  </si>
  <si>
    <t>Additional Data Entry</t>
  </si>
  <si>
    <t>Cleaner Production</t>
  </si>
  <si>
    <t>NGERS</t>
  </si>
  <si>
    <t>01. Production Stats</t>
  </si>
  <si>
    <t>VD &amp; SB</t>
  </si>
  <si>
    <t>02. Fuel Tanks</t>
  </si>
  <si>
    <t>JL</t>
  </si>
  <si>
    <t>03. Point Source Energy</t>
  </si>
  <si>
    <t>RW</t>
  </si>
  <si>
    <t>04. Plant and Equipment-Diesel</t>
  </si>
  <si>
    <t>05. Plant and Equipment-Other Fuels</t>
  </si>
  <si>
    <t>06. Drilling and Explosives</t>
  </si>
  <si>
    <t>PL</t>
  </si>
  <si>
    <t>07. Geology</t>
  </si>
  <si>
    <t>VD</t>
  </si>
  <si>
    <t>08. Open Areas</t>
  </si>
  <si>
    <t>09. Material Transfers</t>
  </si>
  <si>
    <t>10. TSF</t>
  </si>
  <si>
    <t>GG</t>
  </si>
  <si>
    <t>11. Leach Tanks and Heap Leach</t>
  </si>
  <si>
    <t>12. Materials and Chemicals</t>
  </si>
  <si>
    <t>13. Discharge</t>
  </si>
  <si>
    <t>SB</t>
  </si>
  <si>
    <t>14. Spills</t>
  </si>
  <si>
    <t>15. Waste Transfers</t>
  </si>
  <si>
    <t>Invoices</t>
  </si>
  <si>
    <t>Fuel Balance</t>
  </si>
  <si>
    <t>Greenbase</t>
  </si>
  <si>
    <t>Greenbase Service</t>
  </si>
  <si>
    <t>About the Reporting Program</t>
  </si>
  <si>
    <t>Website</t>
  </si>
  <si>
    <t xml:space="preserve">NPI </t>
  </si>
  <si>
    <t>The National Pollutant Inventory (NPI) is a pollutant release and transfer register, established by the Australian government via the National Environment Protection Measures (NEPM) legislation in 1998.
The goal of the NPI is to ensure the community has access to information about the emission and transfer of toxic substances that may affect them locally in accordance with the principle of 'Community right to know'.</t>
  </si>
  <si>
    <t>http://www.npi.gov.au/</t>
  </si>
  <si>
    <t xml:space="preserve">The National Greenhouse and Energy Reporting Act (NGER) was legislated by the Federal Government in 2007. The act requires companies to estimate their greenhouse gas emissions and report their energy production and energy consumption as well as other specified information.
The data reported in the NGER program are used to inform government policy, inform the public, help meet Australia's international reporting obligation and assist Commonwealth, state and territory government programmes and activities. </t>
  </si>
  <si>
    <t>http://www.cleanenergyregulator.gov.au/Pages/default.aspx</t>
  </si>
  <si>
    <t>Complimentary Half Day Training</t>
  </si>
  <si>
    <t>Training at the Greenbase office is offered to clients as a part of the standard reporting service. This offering covers the basic understanding needed to complete reports, such as background on the NPI and NGER programmes, how to fill in the data collection templates and how to use the Greenbase system (estimated at 2 hours).</t>
  </si>
  <si>
    <t>https://www.greenbase.com.au/ (through secure login)</t>
  </si>
  <si>
    <t>Datasheet Training</t>
  </si>
  <si>
    <t xml:space="preserve">Training videos covering how to fill in the data collection template are available on the Greenbase website, through secure login. Please contact your Greenbase Account Lead if you do not have a login. </t>
  </si>
  <si>
    <t>Instructions:</t>
  </si>
  <si>
    <t>Note: Greenbase accepts no responsibility for the authenticity and accuracy of any numbers supplied.</t>
  </si>
  <si>
    <t xml:space="preserve">Cells with a </t>
  </si>
  <si>
    <t>white</t>
  </si>
  <si>
    <t>or green</t>
  </si>
  <si>
    <t>background require values to be entered</t>
  </si>
  <si>
    <t>orange</t>
  </si>
  <si>
    <t>background require options to be selected from a suggested list. If a representative option is not available feel free to type in your own description</t>
  </si>
  <si>
    <t>blue</t>
  </si>
  <si>
    <t>background require options to be selected from a suggested list, and have had an option or value entered</t>
  </si>
  <si>
    <t>purple</t>
  </si>
  <si>
    <t>background are optional information that may help us to calculate or verify other information.</t>
  </si>
  <si>
    <t>yellow</t>
  </si>
  <si>
    <t>background are annual values that will be automatically generated from monthly data. If monthly data is not available, enter the annual figure in the yellow cell</t>
  </si>
  <si>
    <t>grey</t>
  </si>
  <si>
    <t xml:space="preserve">background are for information only. </t>
  </si>
  <si>
    <t>LOR</t>
  </si>
  <si>
    <t>ANZIC</t>
  </si>
  <si>
    <t>01xx Agriculture</t>
  </si>
  <si>
    <t>02xx Aquaculture</t>
  </si>
  <si>
    <t>03xx Forestry and logging</t>
  </si>
  <si>
    <t>04xx Fishing, hunting and trapping</t>
  </si>
  <si>
    <t>05xx Agriculture, forestry and fishing support services</t>
  </si>
  <si>
    <t>060x Coal mining</t>
  </si>
  <si>
    <t>070x Oil and gas extraction</t>
  </si>
  <si>
    <t>080x Metal ore mining</t>
  </si>
  <si>
    <t>091x Construction material mining</t>
  </si>
  <si>
    <t>099x Other non‑metallic mineral mining and quarrying</t>
  </si>
  <si>
    <t>101x Exploration</t>
  </si>
  <si>
    <t>109x Other Mining Services</t>
  </si>
  <si>
    <t>112x Seafood processing</t>
  </si>
  <si>
    <t>113x Dairy product manufacturing</t>
  </si>
  <si>
    <t>114x Fruit and vegetable processing</t>
  </si>
  <si>
    <t>115x Oil and fat manufacturing</t>
  </si>
  <si>
    <t>116x Grain mill and cereal product manufacturing</t>
  </si>
  <si>
    <t>117x Bakery product manufacturing</t>
  </si>
  <si>
    <t>118x Sugar confectionary manufacturing</t>
  </si>
  <si>
    <t>119x Other food product manufacturing</t>
  </si>
  <si>
    <t>121x Beverage manufacturing</t>
  </si>
  <si>
    <t>122x Cigarette and tobacco product manufacturing</t>
  </si>
  <si>
    <t>131x Textile manufacturing</t>
  </si>
  <si>
    <t>132x Leather tanning, fur dressing, and leather product manufacturing</t>
  </si>
  <si>
    <t>133x Textile product manufacturing</t>
  </si>
  <si>
    <t>134x Knitted product manufacturing</t>
  </si>
  <si>
    <t>135x Clothing and footwear manufacturing</t>
  </si>
  <si>
    <t>141x Log sawmilling and timber dressing</t>
  </si>
  <si>
    <t>149x Other wood product manufacturing</t>
  </si>
  <si>
    <t>151x Pulp, paper and paperboard manufacturing</t>
  </si>
  <si>
    <t>152x Converted paper product manufacturing</t>
  </si>
  <si>
    <t>161x Printing and printing support services</t>
  </si>
  <si>
    <t>162x Reproduction of recorded media</t>
  </si>
  <si>
    <t>170x Petroleum and coal product manufacturing</t>
  </si>
  <si>
    <t>181x Basic chemical manufacturing</t>
  </si>
  <si>
    <t>182x Basic polymer manufacturing</t>
  </si>
  <si>
    <t>183x Fertiliser and pesticide manufacturing</t>
  </si>
  <si>
    <t>184x Pharmaceutical and medicinal product manufacturing</t>
  </si>
  <si>
    <t>185x Cleaning compound and toiletry preparation manufacturing</t>
  </si>
  <si>
    <t>189x Other basic chemical product manufacturing</t>
  </si>
  <si>
    <t>191x Polymer product manufacturing</t>
  </si>
  <si>
    <t>192x Natural rubber product manufacturing</t>
  </si>
  <si>
    <t>201x Glass and glass product manufacturing</t>
  </si>
  <si>
    <t>202x Ceramic product manufacturing</t>
  </si>
  <si>
    <t>203x Cement, lime, plaster and concrete product manufacturing</t>
  </si>
  <si>
    <t>209x Other non‑metallic mineral product manufacturing</t>
  </si>
  <si>
    <t>211x Basic ferrous metal manufacturing</t>
  </si>
  <si>
    <t>212x Basic ferrous product manufacturing</t>
  </si>
  <si>
    <t>213x Basic non‑ferrous metal manufacturing</t>
  </si>
  <si>
    <t>214x Basic non‑ferrous metal product manufacturing</t>
  </si>
  <si>
    <t>221x Iron and steel forging</t>
  </si>
  <si>
    <t>222x Structural product manufacturing</t>
  </si>
  <si>
    <t>223x Metal container manufacturing</t>
  </si>
  <si>
    <t>224x Sheet metal product manufacturing (except metal structural &amp; container products)</t>
  </si>
  <si>
    <t>229x Other fabricated metal product manufacturing</t>
  </si>
  <si>
    <t>231x Motor vehicle and motor vehicle part manufacturing</t>
  </si>
  <si>
    <t>239x Other transport equipment manufacturing</t>
  </si>
  <si>
    <t>241x Professional and scientific equipment manufacturing</t>
  </si>
  <si>
    <t>242x Computer and electronic equipment manufacturing</t>
  </si>
  <si>
    <t>243x Electrical equipment manufacturing</t>
  </si>
  <si>
    <t>244x Domestic appliance manufacturing</t>
  </si>
  <si>
    <t>245x Pump, compressor, heating and ventilation equipment manufacturing</t>
  </si>
  <si>
    <t>246x Specialised machinery and equipment manufacturing</t>
  </si>
  <si>
    <t>249x Other machinery and equipment manufacturing</t>
  </si>
  <si>
    <t>251x Furniture manufacturing</t>
  </si>
  <si>
    <t>259x Other manufacturing</t>
  </si>
  <si>
    <t>261x Electricity generation</t>
  </si>
  <si>
    <t>262x Electricity transmission</t>
  </si>
  <si>
    <t>263x Electricity distribution</t>
  </si>
  <si>
    <t>264x On selling electricity and electricity market operation</t>
  </si>
  <si>
    <t>270x Gas supply</t>
  </si>
  <si>
    <t>281x Water supply, sewerage and drainage services</t>
  </si>
  <si>
    <t>291x Waste collection services</t>
  </si>
  <si>
    <t>292x Waste treatment, disposal and remediation services</t>
  </si>
  <si>
    <t>301x Residential building construction</t>
  </si>
  <si>
    <t>302x Non‑residential building construction</t>
  </si>
  <si>
    <t>310x Heavy and civil engineering construction</t>
  </si>
  <si>
    <t>32xx Construction services</t>
  </si>
  <si>
    <t>331x Agricultural product wholesaling</t>
  </si>
  <si>
    <t>332x Mineral, metal and chemical wholesaling</t>
  </si>
  <si>
    <t>333x Timber and hardware goods wholesaling</t>
  </si>
  <si>
    <t>341x Specialised industrial machinery and equipment wholesaling</t>
  </si>
  <si>
    <t>349x Other machinery and equipment wholesaling</t>
  </si>
  <si>
    <t>350x Motor vehicle and motor vehicle parts wholesaling</t>
  </si>
  <si>
    <t>360x Grocery, liquor and tobacco product wholesaling</t>
  </si>
  <si>
    <t>371x Textile, clothing and footwear wholesaling</t>
  </si>
  <si>
    <t>372x Pharmaceutical and toiletry goods wholesaling</t>
  </si>
  <si>
    <t>373x Furniture, floor covering and other goods wholesaling</t>
  </si>
  <si>
    <t>380x Commission‑based wholesaling</t>
  </si>
  <si>
    <t>391x Motor vehicle retailing</t>
  </si>
  <si>
    <t>392x Motor vehicle parts and tyre retailing</t>
  </si>
  <si>
    <t>400x Fuel retailing</t>
  </si>
  <si>
    <t>411x Supermarket and grocery stores</t>
  </si>
  <si>
    <t>412x Specialised food retailing</t>
  </si>
  <si>
    <t>421x Furniture, floor coverings, houseware and textile goods retailing</t>
  </si>
  <si>
    <t>422x Electrical and electronic goods retailing</t>
  </si>
  <si>
    <t>423x Hardware, building and garden supplies retailing</t>
  </si>
  <si>
    <t>424x Recreational goods retailing</t>
  </si>
  <si>
    <t>425x Clothing, footwear and personal accessory retailing</t>
  </si>
  <si>
    <t>426x Department stores</t>
  </si>
  <si>
    <t>427x Pharmaceutical and other store‑based retailing</t>
  </si>
  <si>
    <t>431x Non‑store retailing</t>
  </si>
  <si>
    <t>432x Retail commission‑based buying and/or selling</t>
  </si>
  <si>
    <t>440x Accommodation</t>
  </si>
  <si>
    <t>451x Cafes, restaurants and takeaway food services</t>
  </si>
  <si>
    <t>452x Pubs, taverns and bars</t>
  </si>
  <si>
    <t>453x Clubs (hospitality)</t>
  </si>
  <si>
    <t>461x Road freight transport</t>
  </si>
  <si>
    <t>462x Road passenger transport</t>
  </si>
  <si>
    <t>471x Rail freight transport</t>
  </si>
  <si>
    <t>472x Rail passenger transport</t>
  </si>
  <si>
    <t>481x Water freight transport</t>
  </si>
  <si>
    <t>482x Water passenger transport</t>
  </si>
  <si>
    <t>490x Air and space transport</t>
  </si>
  <si>
    <t>501x Scenic and sightseeing transport</t>
  </si>
  <si>
    <t>502x Pipeline and other transport</t>
  </si>
  <si>
    <t>510x Postal and courier pick‑up and delivery services</t>
  </si>
  <si>
    <t>521x Water transport support services</t>
  </si>
  <si>
    <t>522x Airport operations and other air transport support services</t>
  </si>
  <si>
    <t>529x Other transport support services</t>
  </si>
  <si>
    <t>530x Warehousing and storage services</t>
  </si>
  <si>
    <t>541x Newspaper, periodical, book and directory publishing</t>
  </si>
  <si>
    <t>542x Software publishing</t>
  </si>
  <si>
    <t>55xx Motion picture and sound recording activities</t>
  </si>
  <si>
    <t>561x Radio broadcasting</t>
  </si>
  <si>
    <t>562x Television broadcasting</t>
  </si>
  <si>
    <t>570x Internet publishing and broadcasting</t>
  </si>
  <si>
    <t>580x Telecommunications services</t>
  </si>
  <si>
    <t>591x Internet service providers and web search portals</t>
  </si>
  <si>
    <t>592x Data processing, web hosting &amp; electronic information storage services</t>
  </si>
  <si>
    <t>601x Libraries and archives</t>
  </si>
  <si>
    <t>602x Other information services</t>
  </si>
  <si>
    <t>621x Central banking</t>
  </si>
  <si>
    <t>622x Depository financial intermediation</t>
  </si>
  <si>
    <t>623x Non‑depository financing</t>
  </si>
  <si>
    <t>624x Financial asset investing</t>
  </si>
  <si>
    <t>63xx Insurance and superannuation funds</t>
  </si>
  <si>
    <t>641x Auxiliary finance and investment services</t>
  </si>
  <si>
    <t>642x Auxiliary insurance services</t>
  </si>
  <si>
    <t>661x Motor vehicle and transport equipment rental and hiring</t>
  </si>
  <si>
    <t>662x Farm animal and bloodstock leasing</t>
  </si>
  <si>
    <t>663x Other goods and equipment rental and hiring</t>
  </si>
  <si>
    <t>664x Non‑financial intangible assets (except copyrights) leasing</t>
  </si>
  <si>
    <t>671x Property operators</t>
  </si>
  <si>
    <t>672x Real estate services</t>
  </si>
  <si>
    <t>691x Scientific research services</t>
  </si>
  <si>
    <t>692x Architectural, engineering and technical services</t>
  </si>
  <si>
    <t>693x Legal and accounting services</t>
  </si>
  <si>
    <t>694x Advertising services</t>
  </si>
  <si>
    <t>695x Market research and statistical services</t>
  </si>
  <si>
    <t>696x Management and related consulting services</t>
  </si>
  <si>
    <t>697x Veterinary services</t>
  </si>
  <si>
    <t>699x Other professional, scientific and technical services</t>
  </si>
  <si>
    <t>700x Computer system design and related services</t>
  </si>
  <si>
    <t>721x Employment services</t>
  </si>
  <si>
    <t>722x Travel agency and tour arrangement services</t>
  </si>
  <si>
    <t>729x Other administrative services</t>
  </si>
  <si>
    <t>731x Building cleaning, pest control and gardening services</t>
  </si>
  <si>
    <t>732x Packaging services</t>
  </si>
  <si>
    <t>751x Central government administration</t>
  </si>
  <si>
    <t>752x State government administration</t>
  </si>
  <si>
    <t>753x Local government administration</t>
  </si>
  <si>
    <t>754x Justice</t>
  </si>
  <si>
    <t>755x Government representation</t>
  </si>
  <si>
    <t>760x Defence</t>
  </si>
  <si>
    <t>771x Public order and safety services</t>
  </si>
  <si>
    <t>772x Regulatory services</t>
  </si>
  <si>
    <t>80xx Preschool and school education</t>
  </si>
  <si>
    <t>810x Tertiary education</t>
  </si>
  <si>
    <t>821x Adult, community and other education</t>
  </si>
  <si>
    <t>822x Educational support services</t>
  </si>
  <si>
    <t>840x Hospitals</t>
  </si>
  <si>
    <t>85xx Medical and other health care services</t>
  </si>
  <si>
    <t>860x Residential care services</t>
  </si>
  <si>
    <t>871x Child care services</t>
  </si>
  <si>
    <t>879x Other social assistance services</t>
  </si>
  <si>
    <t>891x Museum operation</t>
  </si>
  <si>
    <t>892x Parks and gardens operations</t>
  </si>
  <si>
    <t>900x Creative and performing arts activities</t>
  </si>
  <si>
    <t>911x Sports and physical recreation activities</t>
  </si>
  <si>
    <t>912x Horse and dog racing activities</t>
  </si>
  <si>
    <t>913x Amusement and other recreation activities</t>
  </si>
  <si>
    <t>920x Gambling activities</t>
  </si>
  <si>
    <t>941x Automotive repair and maintenance</t>
  </si>
  <si>
    <t>942x Machinery and equipment repair and maintenance</t>
  </si>
  <si>
    <t>949x Other repair and maintenance</t>
  </si>
  <si>
    <t>951x Personal care services</t>
  </si>
  <si>
    <t>952x Funeral, crematorium and cemetery services</t>
  </si>
  <si>
    <t>953x Other personal services</t>
  </si>
  <si>
    <t>954x Religious services</t>
  </si>
  <si>
    <t>955x Civic, professional and other interest group services</t>
  </si>
  <si>
    <t>96xx Private households employing staff and undifferentiated goods‑and‑service‑producing activities of households for own use</t>
  </si>
  <si>
    <t>The information in this tab will not be reported, but is rather used to record the source of data to assist with the data collection process</t>
  </si>
  <si>
    <t>Examples are provided - please amend and add relevant information as applicable</t>
  </si>
  <si>
    <t>Data Source Tracking</t>
  </si>
  <si>
    <t>Tab</t>
  </si>
  <si>
    <t>Data Item / Parameter</t>
  </si>
  <si>
    <t>Frequency (e.g. monthly, quarterly, annually)</t>
  </si>
  <si>
    <t>Data Source</t>
  </si>
  <si>
    <t>Details of person collecting data</t>
  </si>
  <si>
    <t>Other Notes</t>
  </si>
  <si>
    <t>File Name</t>
  </si>
  <si>
    <t>Location</t>
  </si>
  <si>
    <t>Department</t>
  </si>
  <si>
    <t>Position</t>
  </si>
  <si>
    <t>Name</t>
  </si>
  <si>
    <t>Number of personnel</t>
  </si>
  <si>
    <t>Annual - as at 30/06/2026</t>
  </si>
  <si>
    <t>Production Statistics</t>
  </si>
  <si>
    <t>Electricity purchased</t>
  </si>
  <si>
    <t>Ore mined</t>
  </si>
  <si>
    <t>Ore processed</t>
  </si>
  <si>
    <t>Waste mined</t>
  </si>
  <si>
    <t>Commodity produced</t>
  </si>
  <si>
    <t>Fuel Tanks</t>
  </si>
  <si>
    <t>Primary tanks</t>
  </si>
  <si>
    <t>Day tanks</t>
  </si>
  <si>
    <t>Service truck</t>
  </si>
  <si>
    <t>Point Source Energy</t>
  </si>
  <si>
    <t>SF6 in switchgear</t>
  </si>
  <si>
    <t>Fuel use at power station</t>
  </si>
  <si>
    <t>Electricity produced at power station</t>
  </si>
  <si>
    <t>Fuel use by other point sources</t>
  </si>
  <si>
    <t>Plant and Equipment - Diesel</t>
  </si>
  <si>
    <t>Vehicles and unmetered engines diesel use</t>
  </si>
  <si>
    <t>Vehicle registered (yes/no)</t>
  </si>
  <si>
    <t>Percent on site</t>
  </si>
  <si>
    <t>Working area</t>
  </si>
  <si>
    <t>Plant and Equipment - Other Fuels</t>
  </si>
  <si>
    <t>Vehicles and unmetered engines fuel use</t>
  </si>
  <si>
    <t>Drilling and Explosives</t>
  </si>
  <si>
    <t xml:space="preserve">Products used and amount </t>
  </si>
  <si>
    <t>Blasting details</t>
  </si>
  <si>
    <t xml:space="preserve">Number of holes drilled </t>
  </si>
  <si>
    <t>Geology</t>
  </si>
  <si>
    <t>Rock and soil assays for dust emission sources</t>
  </si>
  <si>
    <t>Open Areas</t>
  </si>
  <si>
    <t>Disturbance and rehabilitation data</t>
  </si>
  <si>
    <t>Dust suppression details</t>
  </si>
  <si>
    <t>Material Transfers</t>
  </si>
  <si>
    <t>Material moved (ore, waste, topsoil)</t>
  </si>
  <si>
    <t>Processing circuit details</t>
  </si>
  <si>
    <t>Pollution control details</t>
  </si>
  <si>
    <t>Moisture content in feed</t>
  </si>
  <si>
    <t>TSF</t>
  </si>
  <si>
    <t>Known water in slurry</t>
  </si>
  <si>
    <t>Solids in tailings</t>
  </si>
  <si>
    <t>Seepage rate</t>
  </si>
  <si>
    <t>Free CN and pH (at spigot)</t>
  </si>
  <si>
    <t>Monitoring bores samples</t>
  </si>
  <si>
    <t>Pastefill</t>
  </si>
  <si>
    <t>Leach Tanks and Heap Leach</t>
  </si>
  <si>
    <t>NaCN usage</t>
  </si>
  <si>
    <t>Leach tank details (NaCN, pH, operating hours)</t>
  </si>
  <si>
    <t>Material and Chemicals</t>
  </si>
  <si>
    <t>Material and chemicals used on site (e.g. coolant, acids, oils, greases)</t>
  </si>
  <si>
    <t>Discharge</t>
  </si>
  <si>
    <t>Discharge to surface water</t>
  </si>
  <si>
    <t>Discharge to land (including groundwater)</t>
  </si>
  <si>
    <t>Discharge samples</t>
  </si>
  <si>
    <t>Spills</t>
  </si>
  <si>
    <t>Fuel spills</t>
  </si>
  <si>
    <t>Effluent spills and samples</t>
  </si>
  <si>
    <t>Other spills</t>
  </si>
  <si>
    <t>Landfill</t>
  </si>
  <si>
    <t>Waste sent landfill</t>
  </si>
  <si>
    <t>Quantity of substances purchased (NGER materials - e.g. diesel, oils, greases)</t>
  </si>
  <si>
    <t>[select]</t>
  </si>
  <si>
    <t>WWTP and Landfill</t>
  </si>
  <si>
    <t>Method:</t>
  </si>
  <si>
    <t xml:space="preserve">Retrieve number of permanent Ravenswood Gold personnel employed at site as at 30/06/2026 from HR department </t>
  </si>
  <si>
    <t>Personnel Employed</t>
  </si>
  <si>
    <t>Total number of personnel employed at site</t>
  </si>
  <si>
    <t>Weather Details</t>
  </si>
  <si>
    <t>Nearest BOM weather station</t>
  </si>
  <si>
    <t>Charters Towers Airport (034084)</t>
  </si>
  <si>
    <t>Facility Information</t>
  </si>
  <si>
    <t>Street Address</t>
  </si>
  <si>
    <t>1 Macrossan Street</t>
  </si>
  <si>
    <t>Ravenswood, QLD</t>
  </si>
  <si>
    <t>Postcode</t>
  </si>
  <si>
    <t>4816</t>
  </si>
  <si>
    <t xml:space="preserve">Environment Agency Licence No.(s) </t>
  </si>
  <si>
    <t>EPML00979013</t>
  </si>
  <si>
    <r>
      <t xml:space="preserve">Other than for lighting or motive purposes is the facility's maximum power consumption </t>
    </r>
    <r>
      <rPr>
        <sz val="10"/>
        <color theme="1"/>
        <rFont val="Calibri"/>
        <family val="2"/>
      </rPr>
      <t>≥</t>
    </r>
    <r>
      <rPr>
        <sz val="10"/>
        <color theme="1"/>
        <rFont val="Arial"/>
        <family val="2"/>
      </rPr>
      <t xml:space="preserve">20MW? </t>
    </r>
    <r>
      <rPr>
        <sz val="10"/>
        <color rgb="FFFF0000"/>
        <rFont val="Arial"/>
        <family val="2"/>
      </rPr>
      <t>(1)</t>
    </r>
  </si>
  <si>
    <t>No</t>
  </si>
  <si>
    <r>
      <t xml:space="preserve">Is </t>
    </r>
    <r>
      <rPr>
        <sz val="10"/>
        <color theme="1"/>
        <rFont val="Calibri"/>
        <family val="2"/>
      </rPr>
      <t>≥</t>
    </r>
    <r>
      <rPr>
        <sz val="10"/>
        <color theme="1"/>
        <rFont val="Arial"/>
        <family val="2"/>
      </rPr>
      <t xml:space="preserve">1tonne of fuel burnt in an hour? </t>
    </r>
  </si>
  <si>
    <t>Australian New Zealand Standard Industrial Classification (ANZSIC) Code</t>
  </si>
  <si>
    <t>0804 Gold Ore Mining</t>
  </si>
  <si>
    <t>Latitude (South)</t>
  </si>
  <si>
    <t>-20.6.45 S</t>
  </si>
  <si>
    <t>Longitude (East)</t>
  </si>
  <si>
    <t>146.54.11 E</t>
  </si>
  <si>
    <t>Site Description</t>
  </si>
  <si>
    <t>For Public Enquires (NPI)</t>
  </si>
  <si>
    <t>Michael Limpus</t>
  </si>
  <si>
    <t>Management Position</t>
  </si>
  <si>
    <t>Environment, Approvals and Community Manager</t>
  </si>
  <si>
    <t xml:space="preserve">Telephone Number </t>
  </si>
  <si>
    <t>07 4736 9206</t>
  </si>
  <si>
    <t>Postal Address</t>
  </si>
  <si>
    <t>PO Box 5802 Townsville, QLD</t>
  </si>
  <si>
    <t>4810</t>
  </si>
  <si>
    <t>Public email address (if applicable)</t>
  </si>
  <si>
    <t>info@ravenswoodgold.com</t>
  </si>
  <si>
    <t>Web Address (if applicable) for hotlink from NPI internet database</t>
  </si>
  <si>
    <t>https://www.ravenswoodgold.com/</t>
  </si>
  <si>
    <t>For Technical Enquires (NPI)</t>
  </si>
  <si>
    <t>Telephone number</t>
  </si>
  <si>
    <t>Email address (if applicable)</t>
  </si>
  <si>
    <t>Details of Facility Occupier (NPI)</t>
  </si>
  <si>
    <t>Resources Incurred (NPI)</t>
  </si>
  <si>
    <t>Internal Costs</t>
  </si>
  <si>
    <t>External Costs (Consultants, Analysis)</t>
  </si>
  <si>
    <t>Comments to NPI Unit (specify public and/or private)</t>
  </si>
  <si>
    <t xml:space="preserve">
</t>
  </si>
  <si>
    <r>
      <rPr>
        <sz val="10"/>
        <color rgb="FFFF0000"/>
        <rFont val="Arial"/>
        <family val="2"/>
      </rPr>
      <t xml:space="preserve">(1) </t>
    </r>
    <r>
      <rPr>
        <sz val="10"/>
        <color theme="3"/>
        <rFont val="Arial"/>
        <family val="2"/>
      </rPr>
      <t>As per the NPI Guide ‘Motive means producing physical or mechanical motion. Electrical motive equipment includes pumps, fans compressors, conveyor belts etc. Electrical non-motive equipment includes arcing furnaces, heaters, ovens etc.’</t>
    </r>
  </si>
  <si>
    <t>0600 Coal Mining</t>
  </si>
  <si>
    <t>0700 Oil and Gas Extraction</t>
  </si>
  <si>
    <t>0801 Iron Ore Mining</t>
  </si>
  <si>
    <t>0802 Bauxite Mining</t>
  </si>
  <si>
    <t>0803 Copper Ore Mining</t>
  </si>
  <si>
    <t>0805 Mineral Sand Mining</t>
  </si>
  <si>
    <t>0806 Nickel Ore Mining</t>
  </si>
  <si>
    <t>0807 Silver-Lead-Zinc Ore Mining</t>
  </si>
  <si>
    <t>0809 Other Metal Ore Mining</t>
  </si>
  <si>
    <t>0911 Gravel and Sand Quarrying</t>
  </si>
  <si>
    <t>0919 Other Construction Material Mining</t>
  </si>
  <si>
    <t>0990 Other Non-Metallic Mineral Mining and Quarrying</t>
  </si>
  <si>
    <t>101x Exploration (NGER Only)</t>
  </si>
  <si>
    <t>109x Other mining support services (NGER Only)</t>
  </si>
  <si>
    <t>1701 Petroleum Refining and Petroleum Fuel Manufacturing</t>
  </si>
  <si>
    <t>1709 Other Petroleum and Coal Product Manufacturing</t>
  </si>
  <si>
    <t>1811 Industrial Gas Manufacturing</t>
  </si>
  <si>
    <t>1812 Basic Organic Chemical Manufacturing</t>
  </si>
  <si>
    <t>1813 Basic Inorganic Chemical Manufacturing</t>
  </si>
  <si>
    <t>1831 Fertiliser Manufacturing</t>
  </si>
  <si>
    <t>1832 Pesticide Manufacturing</t>
  </si>
  <si>
    <t>1892 Explosive Manufacturing</t>
  </si>
  <si>
    <t>2031 Cement and Lime Manufacturing</t>
  </si>
  <si>
    <t>2032 Plaster Product Manufacturing</t>
  </si>
  <si>
    <t>2033 Ready-Mixed Concrete Manufacturing</t>
  </si>
  <si>
    <t>2034 Concrete Product Manufacturing</t>
  </si>
  <si>
    <t>2090 Other Non-Metallic Mineral Product Manufacturing</t>
  </si>
  <si>
    <t>2110 Iron Smelting and Steel Manufacturing</t>
  </si>
  <si>
    <t>2131 Alumina Production</t>
  </si>
  <si>
    <t>2132 Aluminium Smelting</t>
  </si>
  <si>
    <t>2133 Copper, Silver, Lead and Zinc Smelting and Refining</t>
  </si>
  <si>
    <t>2139 Other Basic Non-Ferrous Metal Manufacturing</t>
  </si>
  <si>
    <t>2391 Shipbuilding and Repair Services</t>
  </si>
  <si>
    <t>2392 Boatbuilding and Repair Services</t>
  </si>
  <si>
    <t>2393 Railway Rolling Stock Manufacturing and Repair Services</t>
  </si>
  <si>
    <t>2394 Aircraft Manufacturing and Repair Services</t>
  </si>
  <si>
    <t>2399 Other Transport Equipment Manufacturing n.e.c.</t>
  </si>
  <si>
    <t>2451 Pump and Compressor Manufacturing</t>
  </si>
  <si>
    <t>2462 Mining and Construction Machinery Manufacturing</t>
  </si>
  <si>
    <t>2611 Fossil Fuel Electricity Generation</t>
  </si>
  <si>
    <t>2612 Hydro-Electricity Generation</t>
  </si>
  <si>
    <t>2619 Other Electricity Generation</t>
  </si>
  <si>
    <t>2620 Electricity Transmission</t>
  </si>
  <si>
    <t>2630 Electricity Distribution</t>
  </si>
  <si>
    <t>2640 On Selling Electricity and Electricity Market Operation</t>
  </si>
  <si>
    <t>2700 Gas Supply</t>
  </si>
  <si>
    <t>2811 Water Supply</t>
  </si>
  <si>
    <t>2812 Sewerage and Drainage Services</t>
  </si>
  <si>
    <t>2911 Solid Waste Collection Services</t>
  </si>
  <si>
    <t>2919 Other Waste Collection Services</t>
  </si>
  <si>
    <t>2921 Waste Treatment and Disposal Services</t>
  </si>
  <si>
    <t>2922 Waste Remediation and Materials Recovery Services</t>
  </si>
  <si>
    <t>3321 Petroleum Product Wholesaling</t>
  </si>
  <si>
    <t>3322 Metal and Mineral Wholesaling</t>
  </si>
  <si>
    <t>3323 Industrial and Agricultural Chemical Product Wholesaling</t>
  </si>
  <si>
    <t>461x Road freight transport (NGER Only)</t>
  </si>
  <si>
    <t>471x Rail freight transport (NGER Only)</t>
  </si>
  <si>
    <t>481x Water freight transport (NGER Only)</t>
  </si>
  <si>
    <t>5021 Pipeline Transport</t>
  </si>
  <si>
    <t>5211 Stevedoring Services</t>
  </si>
  <si>
    <t>5212 Port and Water Transport Terminal Operations</t>
  </si>
  <si>
    <t>5219 Other Water Transport Support Services</t>
  </si>
  <si>
    <t>5220 Airport Operations and Other Air Transport Support Services</t>
  </si>
  <si>
    <t>752x State government administration (NGER Only)</t>
  </si>
  <si>
    <t>753x Local government administration (NGER Only)</t>
  </si>
  <si>
    <t>Collect weather data from DataSight. Use the following filters shown to right. Calculate annual average for pressure and wind speed and count for rain days.</t>
  </si>
  <si>
    <t>Fuel Properties</t>
  </si>
  <si>
    <t>Fuel Type</t>
  </si>
  <si>
    <t>Density</t>
  </si>
  <si>
    <t>Sulphur Content</t>
  </si>
  <si>
    <t>Diesel</t>
  </si>
  <si>
    <t>kg/L</t>
  </si>
  <si>
    <t>%</t>
  </si>
  <si>
    <t>ULP (Gasoline)</t>
  </si>
  <si>
    <t>LPG (Propane)</t>
  </si>
  <si>
    <t>Meteorological Station Data</t>
  </si>
  <si>
    <t>Parameter Name</t>
  </si>
  <si>
    <t>Value</t>
  </si>
  <si>
    <t>Unit</t>
  </si>
  <si>
    <t>Meteorological Station Name (if applicable)</t>
  </si>
  <si>
    <t>Nolans Weather Station</t>
  </si>
  <si>
    <t>Text</t>
  </si>
  <si>
    <t>Climatic zone</t>
  </si>
  <si>
    <t>Zone 7 (North Central QLD)</t>
  </si>
  <si>
    <t>Option</t>
  </si>
  <si>
    <t>Onsite weather station at Nolans</t>
  </si>
  <si>
    <t>Number of rain days</t>
  </si>
  <si>
    <t>day</t>
  </si>
  <si>
    <t>Wind speed</t>
  </si>
  <si>
    <t>m/s</t>
  </si>
  <si>
    <t>Other</t>
  </si>
  <si>
    <t>Type</t>
  </si>
  <si>
    <t>Reporting period</t>
  </si>
  <si>
    <t>days</t>
  </si>
  <si>
    <t>Zone 1 (South Central Australia)</t>
  </si>
  <si>
    <t>Zone 2 (South Western Australia)</t>
  </si>
  <si>
    <t>Zone 3 (Pilbara)</t>
  </si>
  <si>
    <t>Zone 4 (Top End)</t>
  </si>
  <si>
    <t>Zone 5 (Central Australia)</t>
  </si>
  <si>
    <t>Zone 6 (Cape York)</t>
  </si>
  <si>
    <t>Zone 8 (South Central QLD)</t>
  </si>
  <si>
    <t>Zone 9 (South QLD)</t>
  </si>
  <si>
    <t>Zone 10 (NSW)</t>
  </si>
  <si>
    <t>Zone 11 (Victoria)</t>
  </si>
  <si>
    <t>Zone 12 (Tasmania)</t>
  </si>
  <si>
    <r>
      <t xml:space="preserve">It is </t>
    </r>
    <r>
      <rPr>
        <b/>
        <sz val="10"/>
        <color rgb="FFC00000"/>
        <rFont val="Arial"/>
        <family val="2"/>
      </rPr>
      <t>optional</t>
    </r>
    <r>
      <rPr>
        <sz val="10"/>
        <color rgb="FFC00000"/>
        <rFont val="Arial"/>
        <family val="2"/>
      </rPr>
      <t xml:space="preserve"> to tick the corresponding boxes if your facility commenced any of the </t>
    </r>
  </si>
  <si>
    <t>source reduction techniques, however a date implemented needs to be provided.</t>
  </si>
  <si>
    <t>Cleaner Production Activities</t>
  </si>
  <si>
    <t>Used</t>
  </si>
  <si>
    <t>Comments</t>
  </si>
  <si>
    <t>Changed from solvent based to aqueous based raw materials</t>
  </si>
  <si>
    <t>Changed product specifications</t>
  </si>
  <si>
    <t>Changed production schedules to minimise equipment/feedstock changeovers</t>
  </si>
  <si>
    <t>Community consultative committee</t>
  </si>
  <si>
    <t>Dust suppression - water sprays/chemical suppression</t>
  </si>
  <si>
    <t>Yes</t>
  </si>
  <si>
    <t>Fixed plant has dust sprays installed on conveyors, crushers, screens and stockpiles. Water carts used on roadways. Water carts water down dig faces to increase moisture content of hauled material. Dust suppression chemical used in water carts.</t>
  </si>
  <si>
    <t>Dust suppression - wind breaks/covered/enclosed stockpiles</t>
  </si>
  <si>
    <t>Hoods/windbreaks/scrubbers installed on transfer points. Enclosed sections on select conveyors.</t>
  </si>
  <si>
    <t>Implemented inspection or monitoring program for potential spill or leak sources</t>
  </si>
  <si>
    <t>Pre-wet season preparations - ensuring bund capacity to prevent overtopping, general housekeeping, chemical storage</t>
  </si>
  <si>
    <t>Improved maintenance scheduling, record keeping, or procedures</t>
  </si>
  <si>
    <t>Improved procedures for loading, unloading or transfer operations</t>
  </si>
  <si>
    <t>Real-time dust monitoring used to inform dust mitigation actions</t>
  </si>
  <si>
    <t>Installed high-pressure/low-volume cleaning equipment</t>
  </si>
  <si>
    <t>Installed overflow alarms or automatic shut-off valves</t>
  </si>
  <si>
    <t>Installed vapour recovery systems (VRS)</t>
  </si>
  <si>
    <t>Modified packaging</t>
  </si>
  <si>
    <t>Modified process, equipment, layout, or piping</t>
  </si>
  <si>
    <t>Dust collector on BRW crusher - GC confirm with Pual Botman.</t>
  </si>
  <si>
    <t>Use of cleaner raw materials</t>
  </si>
  <si>
    <t>Other modifications/practices (please specify)</t>
  </si>
  <si>
    <t>Installation of Pollution Control Equipment</t>
  </si>
  <si>
    <t>Year Installed</t>
  </si>
  <si>
    <t>Activated carbon filter</t>
  </si>
  <si>
    <t>Bio scrubber</t>
  </si>
  <si>
    <t>Biofilter</t>
  </si>
  <si>
    <t>Cyclone/mutlicyclone</t>
  </si>
  <si>
    <t>Dry scrubber</t>
  </si>
  <si>
    <t>Dust monitor</t>
  </si>
  <si>
    <t>2017, 2018, 2020</t>
  </si>
  <si>
    <t>Dust monitors are used to collect real-time data and inform dust mitigation actions. PM10 BAM installed 2017, PM2.5 BAM and TSP installed 2018, second PM10 BAM installed 2020.</t>
  </si>
  <si>
    <t>Electrostatic Precipitator</t>
  </si>
  <si>
    <t>Fabric filter/baghouse</t>
  </si>
  <si>
    <t>Incineration/afterburner</t>
  </si>
  <si>
    <t>Low NOx burner</t>
  </si>
  <si>
    <t>Mist eliminator</t>
  </si>
  <si>
    <t>Opacity monitor</t>
  </si>
  <si>
    <t>Thermal oxidiser</t>
  </si>
  <si>
    <t>Wastewater treatment</t>
  </si>
  <si>
    <t>Wet scrubber</t>
  </si>
  <si>
    <t>Other (please specify)</t>
  </si>
  <si>
    <t>Monthly Report - Operations and Metrics</t>
  </si>
  <si>
    <t>Cells shaded grey are residential, so are excluded from NGERS reporting (outside operational control)</t>
  </si>
  <si>
    <t>Monthly Total</t>
  </si>
  <si>
    <t>Reporting Requirement</t>
  </si>
  <si>
    <t>FY2025</t>
  </si>
  <si>
    <t>FY2026</t>
  </si>
  <si>
    <t>Jul</t>
  </si>
  <si>
    <t>Aug</t>
  </si>
  <si>
    <t>Sep</t>
  </si>
  <si>
    <t>Oct</t>
  </si>
  <si>
    <t>Nov</t>
  </si>
  <si>
    <t>Dec</t>
  </si>
  <si>
    <t>Jan</t>
  </si>
  <si>
    <t>Feb</t>
  </si>
  <si>
    <t>Mar</t>
  </si>
  <si>
    <t>Apr</t>
  </si>
  <si>
    <t>May</t>
  </si>
  <si>
    <t>Jun</t>
  </si>
  <si>
    <t>BRW Non-Beneficiated Ore - HG</t>
  </si>
  <si>
    <t>G:\Accounting\End of Month\2025 FY End of Month_month-year</t>
  </si>
  <si>
    <t>Tonne</t>
  </si>
  <si>
    <t>BRW Beneficiated Ore - HG</t>
  </si>
  <si>
    <t>BRW Beneficiated Ore - MG</t>
  </si>
  <si>
    <t>BRW Beneficiated Ore - LG</t>
  </si>
  <si>
    <t>BRW Beneficiated Ore - VLG</t>
  </si>
  <si>
    <t>SARS Beneficiated Ore - HG</t>
  </si>
  <si>
    <t>SARS Beneficiated Ore - MG</t>
  </si>
  <si>
    <t>SARS Beneficiated Ore - LG</t>
  </si>
  <si>
    <t>SARS Beneficiated Ore - VLG</t>
  </si>
  <si>
    <t>Ore Mined</t>
  </si>
  <si>
    <t>Ore Processed</t>
  </si>
  <si>
    <t>Waste Mined (t) Bucks Reef</t>
  </si>
  <si>
    <t>Waste Mined (t) Sarsfield</t>
  </si>
  <si>
    <t>Waste Mined (t) TOTAL</t>
  </si>
  <si>
    <t>Total Gold Produced</t>
  </si>
  <si>
    <t>G:\Accounting\End of Month\2025 FY End of Month_month-year (Gold Poured and Shipped Gold FY 25 -Jul 25 - Summary)</t>
  </si>
  <si>
    <t>Troy oz</t>
  </si>
  <si>
    <t>Electricity Purchased</t>
  </si>
  <si>
    <t>Data Source - G:\Accounting\End of Month\2025 FY End of Month_month-year</t>
  </si>
  <si>
    <t>ERGON NMI: 30337757612 - 11 PAIGE ST</t>
  </si>
  <si>
    <t>Residential</t>
  </si>
  <si>
    <t>kWh</t>
  </si>
  <si>
    <t>ERGON NMI: 30337759582 - 72 DEIGHTON ST</t>
  </si>
  <si>
    <t>-</t>
  </si>
  <si>
    <t>ERGON NMI: 30337759915 - 92 DEIGHTON ST</t>
  </si>
  <si>
    <t>ERGON NMI: 30337762454 - 2 CREEK ST</t>
  </si>
  <si>
    <t>ERGON NMI: 30337764822 - SANDY CK RD</t>
  </si>
  <si>
    <t>Business</t>
  </si>
  <si>
    <t>ERGON NMI: 30337766448 - 100 MACROSSAN ST</t>
  </si>
  <si>
    <t>ERGON NMI: 30337766794 - BURDEKIN DAM RD</t>
  </si>
  <si>
    <t>ERGON NMI: 30337828149 (91214562) - 19 Robert St (STP)</t>
  </si>
  <si>
    <t>ERGON NMI: 30337828221 - 45 ROBERT ST</t>
  </si>
  <si>
    <t>ERGON NMI: 30337828314 - 18 TOWNSVILLE ST</t>
  </si>
  <si>
    <t>ERGON NMI: 30337828494 - 5 SCOTIA ST</t>
  </si>
  <si>
    <t>ERGON NMI: 30337828651 - 4 TOWNSVILLE ST</t>
  </si>
  <si>
    <t>ERGON NMI: 30337828819 (90301081) SANDY CK ROAD</t>
  </si>
  <si>
    <t>ERGON NMI: 30337829971 - 13 SCOTIA ST</t>
  </si>
  <si>
    <t>ERGON NMI: 30337830121 - 12 TOWNSVILLE ST</t>
  </si>
  <si>
    <t>ERGON NMI: 30337830213 - 25 SCOTIA ST</t>
  </si>
  <si>
    <t>ERGON NMI: 30337833577 - 11 SCOTIA ST</t>
  </si>
  <si>
    <t>ERGON NMI: 30337850079 - 28 SCOTIA ST</t>
  </si>
  <si>
    <t>ERGON NMI: 30337851044 - DEIGHTON ST</t>
  </si>
  <si>
    <t>ERGON NMI: 30337861430 - 1 MURRAY ST</t>
  </si>
  <si>
    <t>ERGON NMI: 30337862675 - 69 MURRAY ST</t>
  </si>
  <si>
    <t>ERGON NMI: 30337863212 - 5 CECIL ST</t>
  </si>
  <si>
    <t>ERGON NMI: 30341011614 - LONDON ST</t>
  </si>
  <si>
    <t>ERGON NMI: 30342254042 - 26 SCOTIA ST</t>
  </si>
  <si>
    <t xml:space="preserve">ERGON NMI: 30500014267 (91010964) - Suhrs Creek Rd (SCD) </t>
  </si>
  <si>
    <t>ERGON NMI: 30516302316 - LOT 118 RAVEN ST</t>
  </si>
  <si>
    <t>ERGON NMI: 30518901604 (91610919) - Sandy Creek Rd</t>
  </si>
  <si>
    <t>ERGON NMI: 30530933358 (217041068) 11 ELLIOTT ST</t>
  </si>
  <si>
    <t>ERGON NMI: 30531308262 - 74 37 ELPHINSTONE ST</t>
  </si>
  <si>
    <t>ERGON NMI: 3053239955 - Stuart Office</t>
  </si>
  <si>
    <t>ERGON NMI: 30930013366 - Robert Street</t>
  </si>
  <si>
    <t>TOTAL from small facilities (added by KBond)</t>
  </si>
  <si>
    <t>TOTAL from RESIDENTIAL</t>
  </si>
  <si>
    <t>TOTAL from BUSINESS</t>
  </si>
  <si>
    <t>CS ENERGY NMI 3053231962 - 2 Christie St</t>
  </si>
  <si>
    <t>CS ENERGY NMI 3053186668 - 2 Christie St</t>
  </si>
  <si>
    <t xml:space="preserve">Neumanns Dredge - E-mail Neumanns or Projects for this data </t>
  </si>
  <si>
    <t>?</t>
  </si>
  <si>
    <t xml:space="preserve">Power Station 2 - G:\Accounting\End of Month\2025 FY End of Month_month-year </t>
  </si>
  <si>
    <t>TOTAL</t>
  </si>
  <si>
    <t xml:space="preserve">307 Queen Street, L17 S3, Meter No. 78N171129 (Total from Brisbane Office). </t>
  </si>
  <si>
    <t>Paste raw data below:</t>
  </si>
  <si>
    <t>NMI</t>
  </si>
  <si>
    <t>Service Address</t>
  </si>
  <si>
    <t>Issue Date</t>
  </si>
  <si>
    <t>Days</t>
  </si>
  <si>
    <t>Start Date</t>
  </si>
  <si>
    <t>End Date</t>
  </si>
  <si>
    <t>Charge Description</t>
  </si>
  <si>
    <t>Energy Units</t>
  </si>
  <si>
    <t>Units of Measure</t>
  </si>
  <si>
    <t>Total Energy Usage</t>
  </si>
  <si>
    <t>Tariff Description</t>
  </si>
  <si>
    <t>11 PAIGE ST   RAVENSWOOD QLD 4816</t>
  </si>
  <si>
    <t>Usage</t>
  </si>
  <si>
    <t>All usage</t>
  </si>
  <si>
    <t>Your Rate - Tariff 11 - Residential Flat Rate (General Domestic) (10/06/25 - 01/07/25)</t>
  </si>
  <si>
    <t>Charges</t>
  </si>
  <si>
    <t>Service Fee</t>
  </si>
  <si>
    <t>Day</t>
  </si>
  <si>
    <t>Your Rate - Tariff 11 - Residential Flat Rate (General Domestic) (01/07/25 - 10/07/25)</t>
  </si>
  <si>
    <t>Solar Export</t>
  </si>
  <si>
    <t>Your Rate - Solar Exports - Solar feed-in for Regional Queensland (10/06/25 - 01/07/25)</t>
  </si>
  <si>
    <t>Your Rate - Solar Exports - Solar feed-in for Regional Queensland (01/07/25 - 10/07/25)</t>
  </si>
  <si>
    <t>Total Electricity Charges</t>
  </si>
  <si>
    <t>Sub Total</t>
  </si>
  <si>
    <t>Your Rate - Tariff 11 - Residential Flat Rate (General Domestic) (10/06/25 - 01/07/25), Tariff 11 - Residential Flat Rate (General Domestic) (01/07/25 - 10/07/25)</t>
  </si>
  <si>
    <t>Other Charges and Adjustments</t>
  </si>
  <si>
    <t>Metering service charge</t>
  </si>
  <si>
    <t>Total Other Charges and Adjustments</t>
  </si>
  <si>
    <t>Other Credits</t>
  </si>
  <si>
    <t>Batch transfer: Payment 04/07/25</t>
  </si>
  <si>
    <t>Australian Government Energy Bill Relief</t>
  </si>
  <si>
    <t>Total Other Credits</t>
  </si>
  <si>
    <t>Balance Prior to this Bill</t>
  </si>
  <si>
    <t>Balance Prior</t>
  </si>
  <si>
    <t>Total Current Charges</t>
  </si>
  <si>
    <t>Amount Due</t>
  </si>
  <si>
    <t>Your Rate - Tariff 11 - Residential Flat Rate (General Domestic) (10/07/25 - 10/08/25)</t>
  </si>
  <si>
    <t>Your Rate - Solar Exports - Solar feed-in for Regional Queensland (10/07/25 - 10/08/25)</t>
  </si>
  <si>
    <t>Batch transfer: Payment 15/08/2025</t>
  </si>
  <si>
    <t>Your Rate - Tariff 11 - Residential Flat Rate (General Domestic) (10/08/25 - 10/09/25)</t>
  </si>
  <si>
    <t>Your Rate - Solar Exports - Solar feed-in for Regional Queensland (10/08/25 - 10/09/25)</t>
  </si>
  <si>
    <t>Batch transfer: Collective payment for P-5722313C</t>
  </si>
  <si>
    <t>Your Rate - Tariff 11 - Residential Flat Rate (General Domestic) (10/09/25 - 10/10/25)</t>
  </si>
  <si>
    <t>Your Rate - Solar Exports - Solar feed-in for Regional Queensland (10/09/25 - 10/10/25)</t>
  </si>
  <si>
    <t>Your Rate - Tariff 11 - Residential Flat Rate (General Domestic) (10/10/25 - 10/11/25)</t>
  </si>
  <si>
    <t>Your Rate - Solar Exports - Solar feed-in for Regional Queensland (10/10/25 - 10/11/25)</t>
  </si>
  <si>
    <t>Batch transfer: Payment 05/11/25</t>
  </si>
  <si>
    <t>Your Rate - Tariff 11 - Residential Flat Rate (General Domestic) (10/11/25 - 10/12/25)</t>
  </si>
  <si>
    <t>Your Rate - Solar Exports - Solar feed-in for Regional Queensland (10/11/25 - 10/12/25)</t>
  </si>
  <si>
    <t>Your Rate - Tariff 11 - Residential Flat Rate (General Domestic) (10/12/25 - 10/01/26)</t>
  </si>
  <si>
    <t>Your Rate - Solar Exports - Solar feed-in for Regional Queensland (10/12/25 - 10/01/26)</t>
  </si>
  <si>
    <t>LOT 72 72 DEIGHTON ST   RAVENSWOOD QLD 4816</t>
  </si>
  <si>
    <t>92 DEIGHTON ST   RAVENSWOOD QLD 4816</t>
  </si>
  <si>
    <t>Your Rate - Tariff 11 - Residential Flat Rate (General Domestic) (16/06/25 - 01/07/25)</t>
  </si>
  <si>
    <t>All Usage</t>
  </si>
  <si>
    <t>Your Rate - Tariff 33 - Controlled Supply (Economy) (16/06/25 - 01/07/25)</t>
  </si>
  <si>
    <t>Your Rate - Tariff 11 - Residential Flat Rate (General Domestic) (01/07/25 - 16/07/25)</t>
  </si>
  <si>
    <t>Your Rate - Tariff 33 - Controlled Supply (Economy) (01/07/25 - 16/07/25)</t>
  </si>
  <si>
    <t>Your Rate - Tariff 11 - Residential Flat Rate (General Domestic) (16/06/25 - 01/07/25), Tariff 33 - Controlled Supply (Economy) (16/06/25 - 01/07/25), Tariff 11 - Residential Flat Rate (General Domestic) (01/07/25 - 16/07/25), Tariff 33 - Controlled Supply (Economy) (01/07/25 - 16/07/25)</t>
  </si>
  <si>
    <t>Your Rate - Tariff 11 - Residential Flat Rate (General Domestic) (16/07/25 - 16/08/25)</t>
  </si>
  <si>
    <t>Your Rate - Tariff 33 - Controlled Supply (Economy) (16/07/25 - 16/08/25)</t>
  </si>
  <si>
    <t>Your Rate - Tariff 11 - Residential Flat Rate (General Domestic) (16/07/25 - 16/08/25), Tariff 33 - Controlled Supply (Economy) (16/07/25 - 16/08/25)</t>
  </si>
  <si>
    <t>8/16/2025</t>
  </si>
  <si>
    <t>9/16/2025</t>
  </si>
  <si>
    <t>Your Rate - Tariff 11 - Residential Flat Rate (General Domestic) (16/08/25 - 16/09/25)</t>
  </si>
  <si>
    <t>Your Rate - Tariff 33 - Controlled Supply (Economy) (16/08/25 - 16/09/25)</t>
  </si>
  <si>
    <t>Your Rate - Tariff 11 - Residential Flat Rate (General Domestic) (16/08/25 - 16/09/25), Tariff 33 - Controlled Supply (Economy) (16/08/25 - 16/09/25)</t>
  </si>
  <si>
    <t>Your Rate - Tariff 11 - Residential Flat Rate (General Domestic) (16/09/25 - 16/10/25)</t>
  </si>
  <si>
    <t>Your Rate - Tariff 33 - Controlled Supply (Economy) (16/09/25 - 16/10/25)</t>
  </si>
  <si>
    <t>Your Rate - Tariff 11 - Residential Flat Rate (General Domestic) (16/09/25 - 16/10/25), Tariff 33 - Controlled Supply (Economy) (16/09/25 - 16/10/25)</t>
  </si>
  <si>
    <t>Your Rate - Tariff 11 - Residential Flat Rate (General Domestic) (16/10/25 - 16/11/25)</t>
  </si>
  <si>
    <t>Your Rate - Tariff 33 - Controlled Supply (Economy) (16/10/25 - 16/11/25)</t>
  </si>
  <si>
    <t>Your Rate - Tariff 11 - Residential Flat Rate (General Domestic) (16/10/25 - 16/11/25), Tariff 33 - Controlled Supply (Economy) (16/10/25 - 16/11/25)</t>
  </si>
  <si>
    <t>Your Rate - Tariff 11 - Residential Flat Rate (General Domestic) (16/11/25 - 16/12/25)</t>
  </si>
  <si>
    <t>Your Rate - Tariff 33 - Controlled Supply (Economy) (16/11/25 - 16/12/25)</t>
  </si>
  <si>
    <t>Your Rate - Tariff 11 - Residential Flat Rate (General Domestic) (16/11/25 - 16/12/25), Tariff 33 - Controlled Supply (Economy) (16/11/25 - 16/12/25)</t>
  </si>
  <si>
    <t>Your Rate - Tariff 11 - Residential Flat Rate (General Domestic) (16/12/25 - 16/01/26)</t>
  </si>
  <si>
    <t>Your Rate - Tariff 33 - Controlled Supply (Economy) (16/12/25 - 16/01/26)</t>
  </si>
  <si>
    <t>Your Rate - Tariff 11 - Residential Flat Rate (General Domestic) (16/12/25 - 16/01/26), Tariff 33 - Controlled Supply (Economy) (16/12/25 - 16/01/26)</t>
  </si>
  <si>
    <t>2 CREEK ST   RAVENSWOOD QLD 4816</t>
  </si>
  <si>
    <t>Your Rate - Tariff 11 - Residential Flat Rate (General Domestic) (01/07/25 - 16/07/25), Tariff 33 - Controlled Supply (Economy) (01/07/25 - 16/07/25), Tariff 11 - Residential Flat Rate (General Domestic) (16/07/25 - 16/08/25), Tariff 33 - Controlled Supply (Economy) (16/07/25 - 16/08/25)</t>
  </si>
  <si>
    <t>Reversed account charge Readings Adjusted</t>
  </si>
  <si>
    <t>SANDY CREEK RD   RAVENSWOOD QLD 4816</t>
  </si>
  <si>
    <t>Your Rate - Tariff 20 - Business General Supply (12/05/25 - 01/07/25)</t>
  </si>
  <si>
    <t>Your Rate - Tariff 20 - Business General Supply (01/07/25 - 08/08/25)</t>
  </si>
  <si>
    <t>Your Rate - Tariff 20 - Business General Supply (12/05/25 - 01/07/25), Tariff 20 - Business General Supply (01/07/25 - 08/08/25)</t>
  </si>
  <si>
    <t>Your Rate - Tariff 20 - Business General Supply (08/08/25 - 11/11/25)</t>
  </si>
  <si>
    <t>Point of attachment relocation - Includes De-en &amp;amp; Dismantling - Multi Phase - Business hours - No CT (2025-12-15) - 3033776482</t>
  </si>
  <si>
    <t>Your Rate - Tariff 20 - Business General Supply (11/11/25 - 15/12/25)</t>
  </si>
  <si>
    <t>Your Rate - Tariff 20 - Business General Supply (15/12/25 - 21/12/25)</t>
  </si>
  <si>
    <t>Your Rate - Tariff 20 - Business General Supply (11/11/25 - 15/12/25), Tariff 20 - Business General Supply (15/12/25 - 21/12/25)</t>
  </si>
  <si>
    <t>100 MACROSSAN ST   RAVENSWOOD QLD 4816</t>
  </si>
  <si>
    <t>Your Rate - Tariff 20 - Business General Supply (09/06/25 - 01/07/25)</t>
  </si>
  <si>
    <t>Your Rate - Tariff 20 - Business General Supply (01/07/25 - 09/07/25)</t>
  </si>
  <si>
    <t>Your Rate - Tariff 20 - Business General Supply (09/06/25 - 01/07/25), Tariff 20 - Business General Supply (01/07/25 - 09/07/25)</t>
  </si>
  <si>
    <t>Your Rate - Tariff 20 - Business General Supply (09/07/25 - 09/08/25)</t>
  </si>
  <si>
    <t>Your Rate - Tariff 20 - Business General Supply (09/08/25 - 09/09/25)</t>
  </si>
  <si>
    <t>Your Rate - Tariff 20 - Business General Supply (09/09/25 - 09/10/25)</t>
  </si>
  <si>
    <t>Your Rate - Tariff 20 - Business General Supply (09/10/25 - 09/11/25)</t>
  </si>
  <si>
    <t>Your Rate - Tariff 20 - Business General Supply (09/11/25 - 09/12/25)</t>
  </si>
  <si>
    <t>Your Rate - Tariff 20 - Business General Supply (09/12/25 - 09/01/26)</t>
  </si>
  <si>
    <t>BURDEKIN DAM RD   RAVENSWOOD QLD 4816</t>
  </si>
  <si>
    <t>Your Rate - Tariff 11 - Residential Flat Rate (General Domestic) (16/05/25 - 01/07/25)</t>
  </si>
  <si>
    <t>Your Rate - Tariff 33 - Controlled Supply (Economy) (16/05/25 - 01/07/25)</t>
  </si>
  <si>
    <t>Your Rate - Tariff 11 - Residential Flat Rate (General Domestic) (01/07/25 - 08/08/25)</t>
  </si>
  <si>
    <t>Your Rate - Tariff 33 - Controlled Supply (Economy) (01/07/25 - 08/08/25)</t>
  </si>
  <si>
    <t>Your Rate - Tariff 11 - Residential Flat Rate (General Domestic) (16/05/25 - 01/07/25), Tariff 33 - Controlled Supply (Economy) (16/05/25 - 01/07/25), Tariff 11 - Residential Flat Rate (General Domestic) (01/07/25 - 08/08/25), Tariff 33 - Controlled Supply (Economy) (01/07/25 - 08/08/25)</t>
  </si>
  <si>
    <t>Your Rate - Tariff 11 - Residential Flat Rate (General Domestic) (08/08/25 - 11/11/25)</t>
  </si>
  <si>
    <t>Your Rate - Tariff 33 - Controlled Supply (Economy) (08/08/25 - 11/11/25)</t>
  </si>
  <si>
    <t>Your Rate - Tariff 11 - Residential Flat Rate (General Domestic) (08/08/25 - 11/11/25), Tariff 33 - Controlled Supply (Economy) (08/08/25 - 11/11/25)</t>
  </si>
  <si>
    <t>19 ROBERT ST   RAVENSWOOD QLD 4816</t>
  </si>
  <si>
    <t>Your Rate - Tariff 44 - Business Over 100MWh per Annum (Demand Small) (01/06/25 - 01/07/25)</t>
  </si>
  <si>
    <t>Demand Charge kVA</t>
  </si>
  <si>
    <t>kVA/Month</t>
  </si>
  <si>
    <t>Your Rate - Tariff 44 - Business Over 100MWh per Annum (Demand Small) (01/07/25 - 01/08/25)</t>
  </si>
  <si>
    <t>Demand charge - Peak</t>
  </si>
  <si>
    <t>Your Rate - Tariff 44 - Business Over 100MWh per Annum (Demand Small) (01/08/25 - 01/09/25)</t>
  </si>
  <si>
    <t>Your Rate - Tariff 44 - Business Over 100MWh per Annum (Demand Small) (01/09/25 - 01/10/25)</t>
  </si>
  <si>
    <t>Your Rate - Tariff 44 - Business Over 100MWh per Annum (Demand Small) (01/10/25 - 01/11/25)</t>
  </si>
  <si>
    <t>Your Rate - Tariff 44 - Business Over 100MWh per Annum (Demand Small) (01/11/25 - 01/12/25)</t>
  </si>
  <si>
    <t>Your Rate - Tariff 44 - Business Over 100MWh per Annum (Demand Small) (01/12/25 - 01/01/26)</t>
  </si>
  <si>
    <t>45 ROBERT ST   RAVENSWOOD QLD 4816</t>
  </si>
  <si>
    <t>Your Rate - Tariff 20 - Business General Supply (16/06/25 - 01/07/25)</t>
  </si>
  <si>
    <t>Your Rate - Tariff 20 - Business General Supply (01/07/25 - 16/07/25)</t>
  </si>
  <si>
    <t>Your Rate - Tariff 20 - Business General Supply (16/06/25 - 01/07/25), Tariff 20 - Business General Supply (01/07/25 - 16/07/25)</t>
  </si>
  <si>
    <t>Your Rate - Tariff 20 - Business General Supply (16/07/25 - 16/08/25)</t>
  </si>
  <si>
    <t>Your Rate - Tariff 20 - Business General Supply (16/08/25 - 16/09/25)</t>
  </si>
  <si>
    <t>Your Rate - Tariff 20 - Business General Supply (16/09/25 - 16/10/25)</t>
  </si>
  <si>
    <t>Your Rate - Tariff 20 - Business General Supply (16/10/25 - 16/11/25)</t>
  </si>
  <si>
    <t>Your Rate - Tariff 20 - Business General Supply (16/11/25 - 16/12/25)</t>
  </si>
  <si>
    <t>Your Rate - Tariff 20 - Business General Supply (16/12/25 - 16/01/26)</t>
  </si>
  <si>
    <t>18 TOWNSVILLE ST   RAVENSWOOD QLD 4816</t>
  </si>
  <si>
    <t>Your Rate - Tariff 33 - Controlled Supply (Economy) (10/06/25 - 01/07/25)</t>
  </si>
  <si>
    <t>Your Rate - Tariff 33 - Controlled Supply (Economy) (01/07/25 - 10/07/25)</t>
  </si>
  <si>
    <t>Your Rate - Tariff 33 - Controlled Supply (Economy) (10/06/25 - 01/07/25), Tariff 11 - Residential Flat Rate (General Domestic) (10/06/25 - 01/07/25), Tariff 33 - Controlled Supply (Economy) (01/07/25 - 10/07/25), Tariff 11 - Residential Flat Rate (General Domestic) (01/07/25 - 10/07/25)</t>
  </si>
  <si>
    <t>Your Rate - Tariff 33 - Controlled Supply (Economy) (10/07/25 - 10/08/25)</t>
  </si>
  <si>
    <t>Your Rate - Tariff 33 - Controlled Supply (Economy) (10/07/25 - 10/08/25), Tariff 11 - Residential Flat Rate (General Domestic) (10/07/25 - 10/08/25)</t>
  </si>
  <si>
    <t>Your Rate - Tariff 33 - Controlled Supply (Economy) (10/08/25 - 10/09/25)</t>
  </si>
  <si>
    <t>Your Rate - Tariff 33 - Controlled Supply (Economy) (10/08/25 - 10/09/25), Tariff 11 - Residential Flat Rate (General Domestic) (10/08/25 - 10/09/25)</t>
  </si>
  <si>
    <t>Your Rate - Tariff 33 - Controlled Supply (Economy) (10/09/25 - 10/10/25)</t>
  </si>
  <si>
    <t>Your Rate - Tariff 33 - Controlled Supply (Economy) (10/09/25 - 10/10/25), Tariff 11 - Residential Flat Rate (General Domestic) (10/09/25 - 10/10/25)</t>
  </si>
  <si>
    <t>Your Rate - Tariff 33 - Controlled Supply (Economy) (10/10/25 - 10/11/25)</t>
  </si>
  <si>
    <t>Your Rate - Tariff 33 - Controlled Supply (Economy) (10/10/25 - 10/11/25), Tariff 11 - Residential Flat Rate (General Domestic) (10/10/25 - 10/11/25)</t>
  </si>
  <si>
    <t>Your Rate - Tariff 33 - Controlled Supply (Economy) (10/11/25 - 10/12/25)</t>
  </si>
  <si>
    <t>Your Rate - Tariff 11 - Residential Flat Rate (General Domestic) (10/11/25 - 10/12/25), Tariff 33 - Controlled Supply (Economy) (10/11/25 - 10/12/25)</t>
  </si>
  <si>
    <t>Your Rate - Tariff 33 - Controlled Supply (Economy) (10/12/25 - 10/01/26)</t>
  </si>
  <si>
    <t>Your Rate - Tariff 11 - Residential Flat Rate (General Domestic) (10/12/25 - 10/01/26), Tariff 33 - Controlled Supply (Economy) (10/12/25 - 10/01/26)</t>
  </si>
  <si>
    <t>5 SCOTIA ST   RAVENSWOOD QLD 4816</t>
  </si>
  <si>
    <t>Your Rate - Tariff 11 - Residential Flat Rate (General Domestic) (12/06/25 - 01/07/25)</t>
  </si>
  <si>
    <t>Your Rate - Tariff 33 - Controlled Supply (Economy) (12/06/25 - 01/07/25)</t>
  </si>
  <si>
    <t>Your Rate - Tariff 11 - Residential Flat Rate (General Domestic) (01/07/25 - 12/07/25)</t>
  </si>
  <si>
    <t>Your Rate - Tariff 33 - Controlled Supply (Economy) (01/07/25 - 12/07/25)</t>
  </si>
  <si>
    <t>Your Rate - Tariff 11 - Residential Flat Rate (General Domestic) (12/06/25 - 01/07/25), Tariff 33 - Controlled Supply (Economy) (12/06/25 - 01/07/25), Tariff 11 - Residential Flat Rate (General Domestic) (01/07/25 - 12/07/25), Tariff 33 - Controlled Supply (Economy) (01/07/25 - 12/07/25)</t>
  </si>
  <si>
    <t>Your Rate - Tariff 11 - Residential Flat Rate (General Domestic) (12/07/25 - 12/08/25)</t>
  </si>
  <si>
    <t>Your Rate - Tariff 33 - Controlled Supply (Economy) (12/07/25 - 12/08/25)</t>
  </si>
  <si>
    <t>Your Rate - Tariff 11 - Residential Flat Rate (General Domestic) (12/07/25 - 12/08/25), Tariff 33 - Controlled Supply (Economy) (12/07/25 - 12/08/25)</t>
  </si>
  <si>
    <t>Your Rate - Tariff 11 - Residential Flat Rate (General Domestic) (12/08/25 - 12/09/25)</t>
  </si>
  <si>
    <t>Your Rate - Tariff 33 - Controlled Supply (Economy) (12/08/25 - 12/09/25)</t>
  </si>
  <si>
    <t>Your Rate - Tariff 11 - Residential Flat Rate (General Domestic) (12/08/25 - 12/09/25), Tariff 33 - Controlled Supply (Economy) (12/08/25 - 12/09/25)</t>
  </si>
  <si>
    <t>Your Rate - Tariff 11 - Residential Flat Rate (General Domestic) (12/09/25 - 12/10/25)</t>
  </si>
  <si>
    <t>Your Rate - Tariff 33 - Controlled Supply (Economy) (12/09/25 - 12/10/25)</t>
  </si>
  <si>
    <t>Your Rate - Tariff 11 - Residential Flat Rate (General Domestic) (12/09/25 - 12/10/25), Tariff 33 - Controlled Supply (Economy) (12/09/25 - 12/10/25)</t>
  </si>
  <si>
    <t>Your Rate - Tariff 11 - Residential Flat Rate (General Domestic) (12/10/25 - 12/11/25)</t>
  </si>
  <si>
    <t>Your Rate - Tariff 33 - Controlled Supply (Economy) (12/10/25 - 12/11/25)</t>
  </si>
  <si>
    <t>Your Rate - Tariff 11 - Residential Flat Rate (General Domestic) (12/10/25 - 12/11/25), Tariff 33 - Controlled Supply (Economy) (12/10/25 - 12/11/25)</t>
  </si>
  <si>
    <t>Your Rate - Tariff 11 - Residential Flat Rate (General Domestic) (12/11/25 - 12/12/25)</t>
  </si>
  <si>
    <t>Your Rate - Tariff 33 - Controlled Supply (Economy) (12/11/25 - 12/12/25)</t>
  </si>
  <si>
    <t>Your Rate - Tariff 11 - Residential Flat Rate (General Domestic) (12/11/25 - 12/12/25), Tariff 33 - Controlled Supply (Economy) (12/11/25 - 12/12/25)</t>
  </si>
  <si>
    <t>Your Rate - Tariff 11 - Residential Flat Rate (General Domestic) (12/12/25 - 12/01/26)</t>
  </si>
  <si>
    <t>Your Rate - Tariff 33 - Controlled Supply (Economy) (12/12/25 - 12/01/26)</t>
  </si>
  <si>
    <t>Your Rate - Tariff 11 - Residential Flat Rate (General Domestic) (12/12/25 - 12/01/26), Tariff 33 - Controlled Supply (Economy) (12/12/25 - 12/01/26)</t>
  </si>
  <si>
    <t>4 TOWNSVILLE ST   RAVENSWOOD QLD 4816</t>
  </si>
  <si>
    <t>Your Rate - Tariff 11 - Residential Flat Rate (General Domestic) (10/06/25 - 01/07/25), Tariff 33 - Controlled Supply (Economy) (10/06/25 - 01/07/25), Tariff 11 - Residential Flat Rate (General Domestic) (01/07/25 - 10/07/25), Tariff 33 - Controlled Supply (Economy) (01/07/25 - 10/07/25)</t>
  </si>
  <si>
    <t>Night</t>
  </si>
  <si>
    <t>Your Rate - Tariff 22C - Small Business (time-of-use) Peak 4pm - 9pm weekdays, Day 9am - 4pm, Night all other times (16/06/25 - 01/07/25)</t>
  </si>
  <si>
    <t>Peak</t>
  </si>
  <si>
    <t>Your Rate - Tariff 22C - Small Business (time-of-use) Peak 4pm - 9pm weekdays, Day 9am - 4pm, Night all other times (01/07/25 - 16/07/25)</t>
  </si>
  <si>
    <t>Your Rate - Tariff 22C - Small Business (time-of-use) Peak 4pm - 9pm weekdays, Day 9am - 4pm, Night all other times (16/06/25 - 01/07/25), Tariff 22C - Small Business (time-of-use) Peak 4pm - 9pm weekdays, Day 9am - 4pm, Night all other times (01/07/25 - 16/07/25)</t>
  </si>
  <si>
    <t>Your Rate - Tariff 22C - Small Business (time-of-use) Peak 4pm - 9pm weekdays, Day 9am - 4pm, Night all other times (16/07/25 - 16/08/25)</t>
  </si>
  <si>
    <t>Your Rate - Tariff 22C - Small Business (time-of-use) Peak 4pm - 9pm weekdays, Day 9am - 4pm, Night all other times (16/08/25 - 16/09/25)</t>
  </si>
  <si>
    <t>Your Rate - Tariff 22C - Small Business (time-of-use) Peak 4pm - 9pm weekdays, Day 9am - 4pm, Night all other times (16/09/25 - 16/10/25)</t>
  </si>
  <si>
    <t>Your Rate - Tariff 22C - Small Business (time-of-use) Peak 4pm - 9pm weekdays, Day 9am - 4pm, Night all other times (16/10/25 - 16/11/25)</t>
  </si>
  <si>
    <t>Your Rate - Tariff 22C - Small Business (time-of-use) Peak 4pm - 9pm weekdays, Day 9am - 4pm, Night all other times (16/11/25 - 16/12/25)</t>
  </si>
  <si>
    <t>Your Rate - Tariff 22C - Small Business (time-of-use) Peak 4pm - 9pm weekdays, Day 9am - 4pm, Night all other times (16/12/25 - 16/01/26)</t>
  </si>
  <si>
    <t>13 SCOTIA ST   RAVENSWOOD QLD 4816</t>
  </si>
  <si>
    <t>Your Rate - Tariff 11 - Residential Flat Rate (General Domestic) (09/06/25 - 01/07/25)</t>
  </si>
  <si>
    <t>Your Rate - Tariff 33 - Controlled Supply (Economy) (09/06/25 - 01/07/25)</t>
  </si>
  <si>
    <t>Your Rate - Tariff 11 - Residential Flat Rate (General Domestic) (01/07/25 - 09/07/25)</t>
  </si>
  <si>
    <t>Your Rate - Tariff 33 - Controlled Supply (Economy) (01/07/25 - 09/07/25)</t>
  </si>
  <si>
    <t>Your Rate - Tariff 11 - Residential Flat Rate (General Domestic) (09/06/25 - 01/07/25), Tariff 33 - Controlled Supply (Economy) (09/06/25 - 01/07/25), Tariff 11 - Residential Flat Rate (General Domestic) (01/07/25 - 09/07/25), Tariff 33 - Controlled Supply (Economy) (01/07/25 - 09/07/25)</t>
  </si>
  <si>
    <t>Your Rate - Tariff 11 - Residential Flat Rate (General Domestic) (09/07/25 - 09/08/25)</t>
  </si>
  <si>
    <t>Your Rate - Tariff 33 - Controlled Supply (Economy) (09/07/25 - 09/08/25)</t>
  </si>
  <si>
    <t>Your Rate - Tariff 11 - Residential Flat Rate (General Domestic) (09/07/25 - 09/08/25), Tariff 33 - Controlled Supply (Economy) (09/07/25 - 09/08/25)</t>
  </si>
  <si>
    <t>Your Rate - Tariff 11 - Residential Flat Rate (General Domestic) (09/08/25 - 09/09/25)</t>
  </si>
  <si>
    <t>Your Rate - Tariff 33 - Controlled Supply (Economy) (09/08/25 - 09/09/25)</t>
  </si>
  <si>
    <t>Your Rate - Tariff 11 - Residential Flat Rate (General Domestic) (09/08/25 - 09/09/25), Tariff 33 - Controlled Supply (Economy) (09/08/25 - 09/09/25)</t>
  </si>
  <si>
    <t>Your Rate - Tariff 11 - Residential Flat Rate (General Domestic) (09/09/25 - 09/10/25)</t>
  </si>
  <si>
    <t>Your Rate - Tariff 33 - Controlled Supply (Economy) (09/09/25 - 09/10/25)</t>
  </si>
  <si>
    <t>Your Rate - Tariff 11 - Residential Flat Rate (General Domestic) (09/09/25 - 09/10/25), Tariff 33 - Controlled Supply (Economy) (09/09/25 - 09/10/25)</t>
  </si>
  <si>
    <t>Your Rate - Tariff 11 - Residential Flat Rate (General Domestic) (09/10/25 - 09/11/25)</t>
  </si>
  <si>
    <t>Your Rate - Tariff 33 - Controlled Supply (Economy) (09/10/25 - 09/11/25)</t>
  </si>
  <si>
    <t>Your Rate - Tariff 11 - Residential Flat Rate (General Domestic) (09/10/25 - 09/11/25), Tariff 33 - Controlled Supply (Economy) (09/10/25 - 09/11/25)</t>
  </si>
  <si>
    <t>Your Rate - Tariff 11 - Residential Flat Rate (General Domestic) (09/11/25 - 09/12/25)</t>
  </si>
  <si>
    <t>Your Rate - Tariff 33 - Controlled Supply (Economy) (09/11/25 - 09/12/25)</t>
  </si>
  <si>
    <t>Your Rate - Tariff 11 - Residential Flat Rate (General Domestic) (09/11/25 - 09/12/25), Tariff 33 - Controlled Supply (Economy) (09/11/25 - 09/12/25)</t>
  </si>
  <si>
    <t>Your Rate - Tariff 11 - Residential Flat Rate (General Domestic) (09/12/25 - 09/01/26)</t>
  </si>
  <si>
    <t>Your Rate - Tariff 33 - Controlled Supply (Economy) (09/12/25 - 09/01/26)</t>
  </si>
  <si>
    <t>Your Rate - Tariff 11 - Residential Flat Rate (General Domestic) (09/12/25 - 09/01/26), Tariff 33 - Controlled Supply (Economy) (09/12/25 - 09/01/26)</t>
  </si>
  <si>
    <t>12 TOWNSVILLE ST   RAVENSWOOD QLD 4816</t>
  </si>
  <si>
    <t>25 SCOTIA ST   RAVENSWOOD QLD 4816</t>
  </si>
  <si>
    <t>11 SCOTIA ST   RAVENSWOOD QLD 4816</t>
  </si>
  <si>
    <t>Your Rate - Tariff 11 - Residential Flat Rate (General Domestic) (03/06/25 - 09/06/25)</t>
  </si>
  <si>
    <t>Your Rate - Tariff 33 - Controlled Supply (Economy) (03/06/25 - 09/06/25)</t>
  </si>
  <si>
    <t>Your Rate - Tariff 11 - Residential Flat Rate (General Domestic) (03/06/25 - 09/06/25), Tariff 33 - Controlled Supply (Economy) (03/06/25 - 09/06/25), Tariff 11 - Residential Flat Rate (General Domestic) (09/06/25 - 01/07/25), Tariff 33 - Controlled Supply (Economy) (09/06/25 - 01/07/25), Tariff 11 - Residential Flat Rate (General Domestic) (01/07/25 - 09/07/25), Tariff 33 - Controlled Supply (Economy) (01/07/25 - 09/07/25)</t>
  </si>
  <si>
    <t>Your Rate - Tariff 33 - Controlled Supply (Economy) (09/07/25 - 09/08/25), Tariff 11 - Residential Flat Rate (General Domestic) (09/07/25 - 09/08/25)</t>
  </si>
  <si>
    <t>Your Rate - Tariff 33 - Controlled Supply (Economy) (09/07/25 - 09/08/25), Tariff 11 - Residential Flat Rate (General Domestic) (09/07/25 - 09/08/25), Tariff 33 - Controlled Supply (Economy) (09/08/25 - 09/09/25), Tariff 11 - Residential Flat Rate (General Domestic) (09/08/25 - 09/09/25)</t>
  </si>
  <si>
    <t>Your Rate - Tariff 33 - Controlled Supply (Economy) (09/09/25 - 09/10/25), Tariff 11 - Residential Flat Rate (General Domestic) (09/09/25 - 09/10/25)</t>
  </si>
  <si>
    <t>Your Rate - Tariff 33 - Controlled Supply (Economy) (09/10/25 - 09/11/25), Tariff 11 - Residential Flat Rate (General Domestic) (09/10/25 - 09/11/25)</t>
  </si>
  <si>
    <t>Your Rate - Tariff 11 - Residential Flat Rate (General Domestic) (09/10/25 - 09/11/25), Tariff 33 - Controlled Supply (Economy) (09/10/25 - 09/11/25), Tariff 11 - Residential Flat Rate (General Domestic) (09/11/25 - 09/12/25), Tariff 33 - Controlled Supply (Economy) (09/11/25 - 09/12/25)</t>
  </si>
  <si>
    <t>28 SCOTIA ST   RAVENSWOOD QLD 4816</t>
  </si>
  <si>
    <t>Your Rate - Tariff 33 - Controlled Supply (Economy) (16/07/25 - 16/08/25), Tariff 11 - Residential Flat Rate (General Domestic) (16/07/25 - 16/08/25)</t>
  </si>
  <si>
    <t>Your Rate - Tariff 33 - Controlled Supply (Economy) (16/08/25 - 16/09/25), Tariff 11 - Residential Flat Rate (General Domestic) (16/08/25 - 16/09/25)</t>
  </si>
  <si>
    <t>Your Rate - Tariff 33 - Controlled Supply (Economy) (16/09/25 - 16/10/25), Tariff 11 - Residential Flat Rate (General Domestic) (16/09/25 - 16/10/25)</t>
  </si>
  <si>
    <t>Your Rate - Tariff 33 - Controlled Supply (Economy) (16/10/25 - 16/11/25), Tariff 11 - Residential Flat Rate (General Domestic) (16/10/25 - 16/11/25)</t>
  </si>
  <si>
    <t>DEIGHTON ST   RAVENSWOOD QLD 4816</t>
  </si>
  <si>
    <t>1 MURRAY ST   RAVENSWOOD QLD 4816</t>
  </si>
  <si>
    <t>Your Rate - Tariff 11 - Residential Flat Rate (General Domestic) (07/05/25 - 12/05/25)</t>
  </si>
  <si>
    <t>Your Rate - Tariff 33 - Controlled Supply (Economy) (07/05/25 - 12/05/25)</t>
  </si>
  <si>
    <t>Your Rate - Tariff 11 - Residential Flat Rate (General Domestic) (12/05/25 - 01/07/25)</t>
  </si>
  <si>
    <t>Your Rate - Tariff 33 - Controlled Supply (Economy) (12/05/25 - 01/07/25)</t>
  </si>
  <si>
    <t>Your Rate - Tariff 11 - Residential Flat Rate (General Domestic) (07/05/25 - 12/05/25), Tariff 33 - Controlled Supply (Economy) (07/05/25 - 12/05/25), Tariff 11 - Residential Flat Rate (General Domestic) (12/05/25 - 01/07/25), Tariff 33 - Controlled Supply (Economy) (12/05/25 - 01/07/25), Tariff 11 - Residential Flat Rate (General Domestic) (01/07/25 - 08/08/25), Tariff 33 - Controlled Supply (Economy) (01/07/25 - 08/08/25)</t>
  </si>
  <si>
    <t>69 MURRAY ST   RAVENSWOOD QLD 4816</t>
  </si>
  <si>
    <t>Your Rate - Tariff 11 - Residential Flat Rate (General Domestic) (10/07/25 - 10/08/25), Tariff 33 - Controlled Supply (Economy) (10/07/25 - 10/08/25)</t>
  </si>
  <si>
    <t>Your Rate - Tariff 11 - Residential Flat Rate (General Domestic) (10/08/25 - 10/09/25), Tariff 33 - Controlled Supply (Economy) (10/08/25 - 10/09/25)</t>
  </si>
  <si>
    <t>Your Rate - Tariff 11 - Residential Flat Rate (General Domestic) (10/09/25 - 10/10/25), Tariff 33 - Controlled Supply (Economy) (10/09/25 - 10/10/25)</t>
  </si>
  <si>
    <t>Your Rate - Tariff 11 - Residential Flat Rate (General Domestic) (10/10/25 - 10/11/25), Tariff 33 - Controlled Supply (Economy) (10/10/25 - 10/11/25)</t>
  </si>
  <si>
    <t>5 CECIL ST   RAVENSWOOD QLD 4816</t>
  </si>
  <si>
    <t>LONDON ST   RAVENSWOOD QLD 4816</t>
  </si>
  <si>
    <t>Your Rate - Tariff 20 - Business General Supply (11/06/25 - 01/07/25)</t>
  </si>
  <si>
    <t>Your Rate - Tariff 20 - Business General Supply (01/07/25 - 11/07/25)</t>
  </si>
  <si>
    <t>Your Rate - Tariff 20 - Business General Supply (11/06/25 - 01/07/25), Tariff 20 - Business General Supply (01/07/25 - 11/07/25)</t>
  </si>
  <si>
    <t>Your Rate - Tariff 20 - Business General Supply (11/07/25 - 11/08/25)</t>
  </si>
  <si>
    <t>Your Rate - Tariff 20 - Business General Supply (11/08/25 - 11/09/25)</t>
  </si>
  <si>
    <t>Your Rate - Tariff 20 - Business General Supply (11/09/25 - 11/10/25)</t>
  </si>
  <si>
    <t>Your Rate - Tariff 20 - Business General Supply (11/10/25 - 11/11/25)</t>
  </si>
  <si>
    <t>Your Rate - Tariff 20 - Business General Supply (11/11/25 - 11/12/25)</t>
  </si>
  <si>
    <t>Your Rate - Tariff 20 - Business General Supply (11/12/25 - 11/01/26)</t>
  </si>
  <si>
    <t>26 SCOTIA ST   RAVENSWOOD QLD 4816</t>
  </si>
  <si>
    <t>Your Rate - Tariff 11 - Residential Flat Rate (General Domestic) (09/06/25 - 01/07/25), Tariff 11 - Residential Flat Rate (General Domestic) (01/07/25 - 09/07/25)</t>
  </si>
  <si>
    <t>SUHRS CREEK RD   RAVENSWOOD QLD 4816</t>
  </si>
  <si>
    <t>LOT 1 18 RAVEN ST   RAVENSWOOD QLD 4816</t>
  </si>
  <si>
    <t>Your Rate - Tariff 44 - Business Over 100MWh per Annum (Demand Small) (01/11/25 - 01/12/25), Tariff 44 - Business Over 100MWh per Annum (Demand Small) (01/12/25 - 01/01/26)</t>
  </si>
  <si>
    <t>NOV</t>
  </si>
  <si>
    <t>DEC</t>
  </si>
  <si>
    <t>11 ELLIOTT ST   RAVENSWOOD QLD 4816</t>
  </si>
  <si>
    <t>37 ELPHINSTONE ST   RAVENSWOOD QLD 4816</t>
  </si>
  <si>
    <t>Your Rate - Tariff 11 - Residential Flat Rate (General Domestic) (16/06/25 - 27/06/25)</t>
  </si>
  <si>
    <r>
      <rPr>
        <b/>
        <sz val="11"/>
        <color theme="1"/>
        <rFont val="Arial"/>
        <family val="2"/>
      </rPr>
      <t xml:space="preserve">Method: </t>
    </r>
    <r>
      <rPr>
        <sz val="11"/>
        <color theme="1"/>
        <rFont val="Arial"/>
        <family val="2"/>
      </rPr>
      <t xml:space="preserve">
E-mail carole.anderson@ravenswoodgold.com  &amp; julie.elms@ravenswoodgold.com to retrieve the fuel database and fuel invoices. Copy the raw data to the bottom of the tab for QAQC purposes. A copy of the fuel invoices must also be saved for QAQC purposes.
Diesel which is loaded into a fuel pod on a service truck should be entered as a secondary tank. Once you have the fuel database, group the data for each tank (e.g., "POD 851837"), then create a pivot table to determine the fuel use for each tank. 
Update the values in red.</t>
    </r>
  </si>
  <si>
    <t>Enter all tanks that have been used during the year. Volatilisation from tanks can be a significant source of hydrocarbon related substances to the atmosphere. Where tanks are not Fixed Roof Storage, please specify</t>
  </si>
  <si>
    <t>Diesel Storage in Fixed Roof Storage Tanks</t>
  </si>
  <si>
    <t>Diesel which is loaded into a fuel pod on a service truck should be entered as a secondary tank</t>
  </si>
  <si>
    <t>Data Sources:</t>
  </si>
  <si>
    <t>Fuel database, fuel invoices</t>
  </si>
  <si>
    <t>Tank name or code number</t>
  </si>
  <si>
    <t>FY2025 Throughput</t>
  </si>
  <si>
    <t>FY2026 Throughput</t>
  </si>
  <si>
    <t>FY2025 Deliveries</t>
  </si>
  <si>
    <t>FY2026 Deliveries</t>
  </si>
  <si>
    <t>Jul Opening Balance</t>
  </si>
  <si>
    <t>Monthly Deliveries</t>
  </si>
  <si>
    <t>Jun Closing Balance</t>
  </si>
  <si>
    <t>Orientation/ Buried</t>
  </si>
  <si>
    <t>Capacity</t>
  </si>
  <si>
    <t>Primary Tanks</t>
  </si>
  <si>
    <t>Sarsfield (self-bunded)</t>
  </si>
  <si>
    <t>L</t>
  </si>
  <si>
    <t>Horizontal</t>
  </si>
  <si>
    <t>Reconciles with Vivia delivery records</t>
  </si>
  <si>
    <t>Nolans Diesel Tank</t>
  </si>
  <si>
    <t>Pensar</t>
  </si>
  <si>
    <t xml:space="preserve">RG Power Station </t>
  </si>
  <si>
    <t>RMS Bowser</t>
  </si>
  <si>
    <t>Total Deliveries</t>
  </si>
  <si>
    <t>Secondary Tanks</t>
  </si>
  <si>
    <t xml:space="preserve">201230 Genset TSF 4500L Pod </t>
  </si>
  <si>
    <t>800L POD Nolans Pit</t>
  </si>
  <si>
    <t>851905 - NPE - 4500L fuel tank</t>
  </si>
  <si>
    <t xml:space="preserve">Fuel Pods </t>
  </si>
  <si>
    <t>LV131 Fuel Pod</t>
  </si>
  <si>
    <t>LV205 Fuel Pod</t>
  </si>
  <si>
    <t>NPE Fuel Pod</t>
  </si>
  <si>
    <t>POD 851828 NPE</t>
  </si>
  <si>
    <t>POD 851837 NPE</t>
  </si>
  <si>
    <t>POD 851839 NPE</t>
  </si>
  <si>
    <t>POD/PUMP 550366</t>
  </si>
  <si>
    <t>POD/PUMP 554404</t>
  </si>
  <si>
    <t>POD/PUMP 580563 Nolans</t>
  </si>
  <si>
    <t>ROC055 ISUZU SERVICE TRUCK - ROC055</t>
  </si>
  <si>
    <t>ST04 ROC-DRILL FUEL/SERVICE TRUCK - ST04</t>
  </si>
  <si>
    <t xml:space="preserve">ST522 </t>
  </si>
  <si>
    <t>ST801 775G SERVICE TRUCK</t>
  </si>
  <si>
    <t>TK201 DIESEL FUEL POD</t>
  </si>
  <si>
    <t>TK203 DIESEL FUEL POD</t>
  </si>
  <si>
    <t>TK204 DIESEL FUEL POD</t>
  </si>
  <si>
    <t>(blank)</t>
  </si>
  <si>
    <t>NC09 NEUMANNS SERVICE TRUCK</t>
  </si>
  <si>
    <t>FC705 FUEL UTE</t>
  </si>
  <si>
    <t>TR740 777 SERVICE TRUCK</t>
  </si>
  <si>
    <t>RMS SERVICE TRUCK CST354</t>
  </si>
  <si>
    <t>RMS SERVICE TRUCK CST299</t>
  </si>
  <si>
    <t>ROC56 IZUZU  SERVICE TRUCK - ROC56</t>
  </si>
  <si>
    <t>TK206 DIESEL FUEL POD</t>
  </si>
  <si>
    <t xml:space="preserve">TKN002 NEUMANNS Barge Tank </t>
  </si>
  <si>
    <t>BST101/104 NEUMANNS Storage Tank KAKADU</t>
  </si>
  <si>
    <t>TK200 DIESEL FUEL POD</t>
  </si>
  <si>
    <t>NEUMANNS Storage Tank TSF West Eastern Wall</t>
  </si>
  <si>
    <t>BST106/102 NEUMANNS Storage Tank SAR PIT</t>
  </si>
  <si>
    <t>Total Secondary Tank Throughput</t>
  </si>
  <si>
    <t>Other Fuel Tanks</t>
  </si>
  <si>
    <t>LPG Tank</t>
  </si>
  <si>
    <t>LPG</t>
  </si>
  <si>
    <t>All fuel storage tanks that have a breather vent must be recorded</t>
  </si>
  <si>
    <t>Primary tanks have fuel delivered directly from the fuel supplier. A secondary tank only receives fuel from the primary tank. Total fuel use on site is aggregated from primary tanks only to avoid double counting</t>
  </si>
  <si>
    <t xml:space="preserve">Enter all  sources of point source emissions </t>
  </si>
  <si>
    <t>Point source emissions are directed into a vent or stack and emitted through a single point source into the atmosphere.</t>
  </si>
  <si>
    <r>
      <rPr>
        <b/>
        <sz val="10"/>
        <color rgb="FF000000"/>
        <rFont val="Arial"/>
        <family val="2"/>
      </rPr>
      <t xml:space="preserve">Method:
</t>
    </r>
    <r>
      <rPr>
        <sz val="10"/>
        <color rgb="FF000000"/>
        <rFont val="Arial"/>
        <family val="2"/>
      </rPr>
      <t>Process Heating Table
E-mail murray.lonergan@ravenswoodgold.com to get an export of the stock issues from Pronto for LPG (Item 103570 (772256)). Copy the raw data to the bottom of the tab for QAQC purposes.
Create a pivot table to identify monthly Qty of LPG. Use allocation ratio to determine how much LPG each plant item uses, then update the values in red.
Total LPG Use Table
Origin Energy bulk supply our LPG. This section requires us to report the delivered quantities of LPG.
This data can be found on the Origin Energy invoices.
E-mail carole.anderson@ravenswoodgold.com &amp; julie.elms@ravenswoodgold.com for the invoices. Copies of the invoices must be saved for QAQC purposes.
Enter the raw data at the bottom of the tab and add up the monthly total delivery in L.
Pollution Control Table
Not Required</t>
    </r>
  </si>
  <si>
    <t>Point Source Energy - Fuel Use</t>
  </si>
  <si>
    <t>Data Source:</t>
  </si>
  <si>
    <t>Pronto export (process heating table), Origin invoices (Total LPG usage table)</t>
  </si>
  <si>
    <t>Process Heating</t>
  </si>
  <si>
    <t>Fuel Used</t>
  </si>
  <si>
    <t>Allocation Ratio (%)</t>
  </si>
  <si>
    <t>Class</t>
  </si>
  <si>
    <r>
      <t xml:space="preserve">Fuel Type </t>
    </r>
    <r>
      <rPr>
        <sz val="10"/>
        <color rgb="FFFF0000"/>
        <rFont val="Arial"/>
        <family val="2"/>
      </rPr>
      <t>(1)</t>
    </r>
  </si>
  <si>
    <t>FY2025 Fuel</t>
  </si>
  <si>
    <t>FY2026 Fuel</t>
  </si>
  <si>
    <t>Boilers</t>
  </si>
  <si>
    <t>Glycol Boiler</t>
  </si>
  <si>
    <t>Furnaces</t>
  </si>
  <si>
    <t>Gold Room Furnace</t>
  </si>
  <si>
    <t>Laboratory Muffle Furnace</t>
  </si>
  <si>
    <t>Kilns</t>
  </si>
  <si>
    <t>Kilns/Boilers (Gold Processing)</t>
  </si>
  <si>
    <t>Total LPG Usage</t>
  </si>
  <si>
    <t>Pollution Control</t>
  </si>
  <si>
    <t xml:space="preserve">Engine Power Rating (kW) </t>
  </si>
  <si>
    <t>Pollution Control, please list</t>
  </si>
  <si>
    <t>Date Installed</t>
  </si>
  <si>
    <t>Total Operating Hours</t>
  </si>
  <si>
    <t>Unit Type/Size?</t>
  </si>
  <si>
    <t>Other Point Source</t>
  </si>
  <si>
    <t>LPG (N/A)</t>
  </si>
  <si>
    <t>Other Unit Size</t>
  </si>
  <si>
    <t>Engine</t>
  </si>
  <si>
    <t>None</t>
  </si>
  <si>
    <t>Nat Gas/Diesel Boiler - Large (&gt;100 GJ/hr or &gt;30MW)</t>
  </si>
  <si>
    <t>Cyclone</t>
  </si>
  <si>
    <t>Selective Catalyctic Reduction</t>
  </si>
  <si>
    <t>Nat Gas/Diesel Boiler - Small (&lt;100 GJ/hr or &lt;30MW)</t>
  </si>
  <si>
    <t>Cyclone (high efficiency)</t>
  </si>
  <si>
    <t>Water / Steam Injection</t>
  </si>
  <si>
    <t>Coal PC Drybottom</t>
  </si>
  <si>
    <t>Cyclone (high throughput)</t>
  </si>
  <si>
    <t>Air / Fuel Ratio: n/a</t>
  </si>
  <si>
    <t>Coal PC Wetbottom</t>
  </si>
  <si>
    <t>Electostatic precipitator</t>
  </si>
  <si>
    <t>Air / Fuel Ratio: + 3%</t>
  </si>
  <si>
    <t>Coal Cyclone</t>
  </si>
  <si>
    <t>ESP with carbon injection</t>
  </si>
  <si>
    <t>Air / Fuel Ratio: +/- 10%</t>
  </si>
  <si>
    <t>Coal FBC Circulating</t>
  </si>
  <si>
    <t>ESP with polishing wet scrubber</t>
  </si>
  <si>
    <t>Injection Rate Setting: n/a</t>
  </si>
  <si>
    <t>Coal FBC Bubbling</t>
  </si>
  <si>
    <t>Fabric filter</t>
  </si>
  <si>
    <t>Injection Rate Setting: + 0%</t>
  </si>
  <si>
    <t>Coal Spreader Stocker</t>
  </si>
  <si>
    <t>Fabric filter with carbon injection</t>
  </si>
  <si>
    <t>Injection Rate Setting: + 10%</t>
  </si>
  <si>
    <t>Coal Overfeed Stocker</t>
  </si>
  <si>
    <t>Fabric filter with polishing wet scrubber</t>
  </si>
  <si>
    <t>Injection Rate Setting: + 20%</t>
  </si>
  <si>
    <t>Coal Underfeed Stocker</t>
  </si>
  <si>
    <t>Fabric filter with spray absorbers (absorbent)</t>
  </si>
  <si>
    <t>Injection Rate Setting: + 30%</t>
  </si>
  <si>
    <t>Fabric filter with spray absorbers (limestone)</t>
  </si>
  <si>
    <t>Injection Timing Retard: Controlled</t>
  </si>
  <si>
    <t>Low excess air</t>
  </si>
  <si>
    <t>Injection Timing Retard: Uncontrolled</t>
  </si>
  <si>
    <t>Low NOX burner (air staged)</t>
  </si>
  <si>
    <t>Injection Timing Retard: 2C</t>
  </si>
  <si>
    <t>Low NOx burner (flue gas recirculation)</t>
  </si>
  <si>
    <t>Injection Timing Retard: + 4C</t>
  </si>
  <si>
    <t>Low NOX burner (fuel staged)</t>
  </si>
  <si>
    <t>Injection Timing Retard: + 8C</t>
  </si>
  <si>
    <t>Multicyclone</t>
  </si>
  <si>
    <t>Overfire air</t>
  </si>
  <si>
    <t>Scrubber (condensation)</t>
  </si>
  <si>
    <t>Scrubber (dry)</t>
  </si>
  <si>
    <t>Scrubber (impingement)</t>
  </si>
  <si>
    <t>Scrubber (orifice)</t>
  </si>
  <si>
    <t>Scrubber (semi-dry)</t>
  </si>
  <si>
    <t>Scrubber (venturi)</t>
  </si>
  <si>
    <t>Scrubber (wet)</t>
  </si>
  <si>
    <t>Scrubber (wet) with conditioning agent</t>
  </si>
  <si>
    <t xml:space="preserve">Selective catalytic reduction </t>
  </si>
  <si>
    <t>Selective non-catalytic reduction</t>
  </si>
  <si>
    <t>Selective non-catalytic reduction with low NOx burner</t>
  </si>
  <si>
    <t>LPG Deliveries - as per Origin Invoices</t>
  </si>
  <si>
    <t>This tab captures fuel use and dust emissions from vehicles and unmetered engines</t>
  </si>
  <si>
    <t>Method: 
Engines Table
E-mail carole.anderson@ravenswoodgold.com &amp; julie.elms@ravenswoodgold.com to retrieve the fuel database. Copy the raw data to the bottom of the tab for QAQC purposes. 
Once you have the fuel database, group similar equipment using the identifiers in column E (GB Classification), and then create a pivot table to determine the fuel use for each group. 
Update the values in red. 
You will also need to do a contractor fuel split - that is, how much fuel has been used by each contractor on site. To do this, add a column in your datasheet and assign each piece of equipment to the company it belongs to. Then, create a pivot table using the companies and the fuel usage to determine the contractor fuel split. Contractors who use &gt;2500kL are reportable under NPI.
Operating Hours Table
Completed by Greenbase
Kilometres Travelled Table
Completed by Greenbase</t>
  </si>
  <si>
    <t>Diesel Usage and Operational Data by Engine Class</t>
  </si>
  <si>
    <t>Fuel database</t>
  </si>
  <si>
    <t>Engines</t>
  </si>
  <si>
    <r>
      <rPr>
        <sz val="10"/>
        <color rgb="FFC00000"/>
        <rFont val="Arial"/>
        <family val="2"/>
      </rPr>
      <t>(1)</t>
    </r>
    <r>
      <rPr>
        <sz val="10"/>
        <color rgb="FFFF0000"/>
        <rFont val="Arial"/>
        <family val="2"/>
      </rPr>
      <t xml:space="preserve"> </t>
    </r>
    <r>
      <rPr>
        <sz val="10"/>
        <color theme="3"/>
        <rFont val="Arial"/>
        <family val="2"/>
      </rPr>
      <t>Smooth roads are typically sealed and well-formed unsealed roads, while rough roads are any poorly-formed unsealed roads and steep/poorly graded tracks.</t>
    </r>
  </si>
  <si>
    <t>Monthly Diesel Fuel Combustion</t>
  </si>
  <si>
    <t>% Use on Site</t>
  </si>
  <si>
    <t>Diesel Source</t>
  </si>
  <si>
    <t>Number of Vehicles</t>
  </si>
  <si>
    <r>
      <t xml:space="preserve">Class of Vehicle </t>
    </r>
    <r>
      <rPr>
        <sz val="10"/>
        <color rgb="FFC00000"/>
        <rFont val="Arial"/>
        <family val="2"/>
      </rPr>
      <t>(1)</t>
    </r>
  </si>
  <si>
    <t>Owned / Contractor Name</t>
  </si>
  <si>
    <t>GB Classification</t>
  </si>
  <si>
    <t>Ancillary (Other)</t>
  </si>
  <si>
    <t>RAV Vehicles (Ancillary)</t>
  </si>
  <si>
    <t>Bobcat</t>
  </si>
  <si>
    <t>RAV Vehicles (Bobcat)</t>
  </si>
  <si>
    <t>Bus</t>
  </si>
  <si>
    <t>RAV Vehicles (Bus)</t>
  </si>
  <si>
    <t>Compressor (&lt;450kW)</t>
  </si>
  <si>
    <t>RAV Vehicles (Compressor)</t>
  </si>
  <si>
    <t>Crane</t>
  </si>
  <si>
    <t>RAV Vehicles (Crane)</t>
  </si>
  <si>
    <t>Dozer (Track Type)</t>
  </si>
  <si>
    <t>RAV Vehicles (Dozer - Tracked)</t>
  </si>
  <si>
    <t>Dredge</t>
  </si>
  <si>
    <t>RAV Vehicles (Dredge)</t>
  </si>
  <si>
    <t>Drill (Surface) (&lt;450kW)</t>
  </si>
  <si>
    <t>RAV Vehicles (Drill - Surface)</t>
  </si>
  <si>
    <t>Excavator (&lt;450kW)</t>
  </si>
  <si>
    <t>RAV Vehicles (Excavator &lt;450kW)</t>
  </si>
  <si>
    <t>Excavator (&gt;450kW)</t>
  </si>
  <si>
    <t>RAV Vehicles (Excavator &gt;450kW)</t>
  </si>
  <si>
    <t>Forklift</t>
  </si>
  <si>
    <t>RAV Vehicles (Forklift)</t>
  </si>
  <si>
    <t>Field Generator (&lt;450kW)</t>
  </si>
  <si>
    <t>RAV Vehicles (Generator &lt;500kW &lt;100,000 kWhrs)</t>
  </si>
  <si>
    <t>Field Generator (&gt;500kW)</t>
  </si>
  <si>
    <t>RAV Engine (Power Plant Generator)</t>
  </si>
  <si>
    <t>Grader</t>
  </si>
  <si>
    <t>RAV Vehicles (Grader)</t>
  </si>
  <si>
    <t>Haul/Dump Truck</t>
  </si>
  <si>
    <t>RAV Vehicles (Haul Truck)</t>
  </si>
  <si>
    <t>IT Loader</t>
  </si>
  <si>
    <t>RAV Vehicles (IT Loader)</t>
  </si>
  <si>
    <t>Light Truck</t>
  </si>
  <si>
    <t>RAV Vehicles (Light Truck)</t>
  </si>
  <si>
    <t>Light Vehicle</t>
  </si>
  <si>
    <t>RAV Vehicles (Light Vehicle Post-2004)</t>
  </si>
  <si>
    <t>Lighting Plant (&lt;450kW)</t>
  </si>
  <si>
    <t>RAV Vehicles (Lighting Plant)</t>
  </si>
  <si>
    <t>Loader (Wheeled)</t>
  </si>
  <si>
    <t>RAV Vehicles (Loader - Wheeled)</t>
  </si>
  <si>
    <t>Mobile Screen (&lt;450kW)</t>
  </si>
  <si>
    <t>RAV Vehicles (Mobile Screen)</t>
  </si>
  <si>
    <t>Pump (&lt;450kW)</t>
  </si>
  <si>
    <t>RAV Vehicles (Pump &lt;450kW)</t>
  </si>
  <si>
    <t>Road Train</t>
  </si>
  <si>
    <t>RAV Vehicles (Road Train)</t>
  </si>
  <si>
    <t>Roller</t>
  </si>
  <si>
    <t>RAV Vehicles (Roller)</t>
  </si>
  <si>
    <t>Scraper</t>
  </si>
  <si>
    <t>RAV Vehicles (Scraper)</t>
  </si>
  <si>
    <t>Service Truck</t>
  </si>
  <si>
    <t>RAV Vehicles (Service Truck)</t>
  </si>
  <si>
    <t>Tractor</t>
  </si>
  <si>
    <t>RAV Vehicles (Tractor)</t>
  </si>
  <si>
    <t>Water Cart</t>
  </si>
  <si>
    <t>RAV Vehicles (Water Cart)</t>
  </si>
  <si>
    <t>Welder (&lt;450kW)</t>
  </si>
  <si>
    <t>RAV Vehicles (Welder)</t>
  </si>
  <si>
    <t>Unspecified</t>
  </si>
  <si>
    <t>RAV Vechicles 
miscellaneous</t>
  </si>
  <si>
    <t>Total Fuel</t>
  </si>
  <si>
    <t>Operating Hours</t>
  </si>
  <si>
    <t>Greenbase will estimate the operating hours if this information is unable to be provided</t>
  </si>
  <si>
    <t>Work Area</t>
  </si>
  <si>
    <t>STEP 1
% In Pit</t>
  </si>
  <si>
    <t>Fuel Burn Rate</t>
  </si>
  <si>
    <t>Class of Vehicle</t>
  </si>
  <si>
    <t>Owner</t>
  </si>
  <si>
    <t>Model</t>
  </si>
  <si>
    <t>FY2025 Hours</t>
  </si>
  <si>
    <t>FY2026 Hours</t>
  </si>
  <si>
    <t>hr</t>
  </si>
  <si>
    <t>L/hr</t>
  </si>
  <si>
    <t>Waste Rock Dump</t>
  </si>
  <si>
    <t>Kilometres Travelled</t>
  </si>
  <si>
    <t>Greenbase will estimate the kilometres travelled if this information is unable to be provided</t>
  </si>
  <si>
    <t>STEP 2
% Underground</t>
  </si>
  <si>
    <t>STEP 3
% Sealed</t>
  </si>
  <si>
    <t>Mean Vehicle Weight</t>
  </si>
  <si>
    <t>Average Vehicle Speed</t>
  </si>
  <si>
    <t>Average Haul Distance</t>
  </si>
  <si>
    <t>FY2025 Distance</t>
  </si>
  <si>
    <t>FY2026 Distance</t>
  </si>
  <si>
    <t>km</t>
  </si>
  <si>
    <t>km/L</t>
  </si>
  <si>
    <t>km/hr</t>
  </si>
  <si>
    <t>Haul Roads and Access Tracks</t>
  </si>
  <si>
    <t xml:space="preserve"> NA </t>
  </si>
  <si>
    <t>NA</t>
  </si>
  <si>
    <t>RAV Vehicles (Light Vehicle Post 2004)</t>
  </si>
  <si>
    <t>Scraper (when not scraping)</t>
  </si>
  <si>
    <t>General Open Area</t>
  </si>
  <si>
    <t>Vehicle Class</t>
  </si>
  <si>
    <t>Dust Sources</t>
  </si>
  <si>
    <t>Required Variables</t>
  </si>
  <si>
    <t>Parameter</t>
  </si>
  <si>
    <t>Description</t>
  </si>
  <si>
    <t>Aircraft</t>
  </si>
  <si>
    <t>Movement, if applicable</t>
  </si>
  <si>
    <t>Work Area, Distance Travelled, % in Locations, Weights</t>
  </si>
  <si>
    <t>Owner:</t>
  </si>
  <si>
    <t>Owner of the fleet, i.e. your company or contractor name</t>
  </si>
  <si>
    <t>Backhoe</t>
  </si>
  <si>
    <t>Model:</t>
  </si>
  <si>
    <t>Vehicle model name, i.e. Cat 657</t>
  </si>
  <si>
    <t>Barge (&lt;450kW)</t>
  </si>
  <si>
    <t>Barge (&gt;450kW)</t>
  </si>
  <si>
    <t>No Of:</t>
  </si>
  <si>
    <t>Number of type and model belonging to owner</t>
  </si>
  <si>
    <t>Bogger</t>
  </si>
  <si>
    <t>Tare Weight:</t>
  </si>
  <si>
    <t>Unloaded or dry weight of vehicle</t>
  </si>
  <si>
    <t>Movement</t>
  </si>
  <si>
    <t>Gross Weight:</t>
  </si>
  <si>
    <t>Fully loaded weight of vehicle</t>
  </si>
  <si>
    <t>Cars</t>
  </si>
  <si>
    <t>Commercial</t>
  </si>
  <si>
    <t>Commercial (Rough Roads)</t>
  </si>
  <si>
    <t>Op Hrs:</t>
  </si>
  <si>
    <t>Total operating hours for period</t>
  </si>
  <si>
    <t>Commercial MGV (Smooth Roads)</t>
  </si>
  <si>
    <t>Commercial HGV (Smooth Roads)</t>
  </si>
  <si>
    <t>Concrete/Shotcrete</t>
  </si>
  <si>
    <t>Concrete/Shotcrete Truck (Rough Roads)</t>
  </si>
  <si>
    <t>Fuel Consumption:</t>
  </si>
  <si>
    <t>Total fuel used for period. This should be sourced from fuel cards or similar</t>
  </si>
  <si>
    <t>Concrete/Shotcrete Truck (Smooth Roads)</t>
  </si>
  <si>
    <t>Kilometres Travelled:</t>
  </si>
  <si>
    <t>Total distance travelled for period</t>
  </si>
  <si>
    <t>Operating Hours, % in Locations</t>
  </si>
  <si>
    <t>Most vehicles are assumed 100%. Vehicles used off site do not need to account for emissions in NPI reporting. Be careful to match FBT and fuel rebate records where applicable</t>
  </si>
  <si>
    <t>Dozer (Wheeled)</t>
  </si>
  <si>
    <t>The answer impacts on what assay is used for dust generation</t>
  </si>
  <si>
    <t>Dragline</t>
  </si>
  <si>
    <t>Dredge (&lt;450kW)</t>
  </si>
  <si>
    <t>Dredge (&gt;450kW)</t>
  </si>
  <si>
    <t>Drill (Surface) (&gt;450kW)</t>
  </si>
  <si>
    <t>Drill (Underground)</t>
  </si>
  <si>
    <t>EWP</t>
  </si>
  <si>
    <t>% Sealed, In Pit, UG and Surface</t>
  </si>
  <si>
    <t>This info is required because vehicles used in the pit, underground or sealed have a reduced dust emission factor</t>
  </si>
  <si>
    <t>Road Registered</t>
  </si>
  <si>
    <t>This info is required for NGERS classifications, as different emissions factors are used for road-registered vehicles</t>
  </si>
  <si>
    <t>Field Generator (&lt;500kW)</t>
  </si>
  <si>
    <t>Distance Travelled, % in Locations</t>
  </si>
  <si>
    <t>Harbour Vessels (&lt;450kW)</t>
  </si>
  <si>
    <t>Harbour Vessels (&gt;450kW)</t>
  </si>
  <si>
    <t>Jumbo</t>
  </si>
  <si>
    <t>Light Vehicle (Rough Roads)</t>
  </si>
  <si>
    <t>Light Vehicle (Smooth Roads)</t>
  </si>
  <si>
    <t>Locomotive</t>
  </si>
  <si>
    <t>Mobile Conveyor</t>
  </si>
  <si>
    <t>Mobile Crusher</t>
  </si>
  <si>
    <t>Mobile Reclaimer</t>
  </si>
  <si>
    <t>Mobile Screen</t>
  </si>
  <si>
    <t>Mobile Stacker</t>
  </si>
  <si>
    <t>All electrically driven pumps are assumed &lt;500kW</t>
  </si>
  <si>
    <t>Road Train (Rough Roads)</t>
  </si>
  <si>
    <t>Road Train (Smooth Roads)</t>
  </si>
  <si>
    <t>Rockbreaker</t>
  </si>
  <si>
    <t>Service Truck (Rough Roads)</t>
  </si>
  <si>
    <t>Service Truck (Smooth Roads)</t>
  </si>
  <si>
    <t>Ships (&lt;450kW)</t>
  </si>
  <si>
    <t>Ships (&gt;450kW)</t>
  </si>
  <si>
    <t>Surface Miner</t>
  </si>
  <si>
    <t>Traxcavator</t>
  </si>
  <si>
    <t>Water Cart (Rough Roads)</t>
  </si>
  <si>
    <t>Water Cart (Smooth Roads)</t>
  </si>
  <si>
    <t>Water Cart (Converted Haul Truck)</t>
  </si>
  <si>
    <t>This tab captures fuel use and dust emissions from vehicles and unmetered engines using fuel other than diesel</t>
  </si>
  <si>
    <t>Method:
Other Fuels Table
The other type of fuel used on site is ULP. Equipment/vehicles using ULP are refuelled at the Post office.
E-mail carole.anderson@ravenswoodgold.com and  julie.elms@ravenswoodgold.com and request the monthly invoices for Post Office refuelling. If the monthly invoices cannot be provided, go to the Post Office and ask to take photos of their log book. This is where they record the L of fuel used by Ravenswood Gold.
Using the invoices or log book data, group the equipment into vehicle "classes" and update the red values.
Kilometres Travelled Table
Greenbase complete this table</t>
  </si>
  <si>
    <t>Other Fuel Usage and Operational Data by Engine Class</t>
  </si>
  <si>
    <t>Monthly invoices from Ravenswood Post Office and/or Post office log book</t>
  </si>
  <si>
    <t>Other Fuels</t>
  </si>
  <si>
    <t>Monthly Other Fuel Consumption</t>
  </si>
  <si>
    <t>NOL</t>
  </si>
  <si>
    <t>Mowers, LV workshop (compressor)</t>
  </si>
  <si>
    <t>ULP</t>
  </si>
  <si>
    <t>Mini bus 12-seater</t>
  </si>
  <si>
    <t>Light Vehicles</t>
  </si>
  <si>
    <t>% Surface and Unpaved</t>
  </si>
  <si>
    <t>Roads and Access Tracks</t>
  </si>
  <si>
    <t>Heaters and BBQs</t>
  </si>
  <si>
    <r>
      <rPr>
        <sz val="10"/>
        <color rgb="FFC00000"/>
        <rFont val="Arial"/>
        <family val="2"/>
      </rPr>
      <t>(1)</t>
    </r>
    <r>
      <rPr>
        <sz val="10"/>
        <color rgb="FFFF0000"/>
        <rFont val="Arial"/>
        <family val="2"/>
      </rPr>
      <t xml:space="preserve"> </t>
    </r>
    <r>
      <rPr>
        <sz val="10"/>
        <color theme="3"/>
        <rFont val="Arial"/>
        <family val="2"/>
      </rPr>
      <t>Smooth road vehicles are typically sealed and well-formed unsealed roads, while rough roads vehicles are any poorly-formed unsealed roads and steep/poorly graded tracks.</t>
    </r>
  </si>
  <si>
    <t>Month</t>
  </si>
  <si>
    <t>Total</t>
  </si>
  <si>
    <t xml:space="preserve">July </t>
  </si>
  <si>
    <t>SFH01</t>
  </si>
  <si>
    <t xml:space="preserve">SFH01 </t>
  </si>
  <si>
    <t>LV200</t>
  </si>
  <si>
    <t xml:space="preserve">LV73 </t>
  </si>
  <si>
    <t>BU68</t>
  </si>
  <si>
    <t>LV245</t>
  </si>
  <si>
    <t>LV w/shop</t>
  </si>
  <si>
    <t>Sars W/shop</t>
  </si>
  <si>
    <t>LV68</t>
  </si>
  <si>
    <t xml:space="preserve">Electrical </t>
  </si>
  <si>
    <t>LV's</t>
  </si>
  <si>
    <t xml:space="preserve">LV's </t>
  </si>
  <si>
    <t xml:space="preserve">Ancillary </t>
  </si>
  <si>
    <t xml:space="preserve">Bus </t>
  </si>
  <si>
    <t>If area blasted is unavailable, an appropriate approximation is BCM divided by average bench height</t>
  </si>
  <si>
    <t>If count is selected for units option, please specify unit size.</t>
  </si>
  <si>
    <t>Drilling and Blasting</t>
  </si>
  <si>
    <r>
      <rPr>
        <b/>
        <sz val="11"/>
        <color theme="1"/>
        <rFont val="Arial"/>
        <family val="2"/>
      </rPr>
      <t>Method:</t>
    </r>
    <r>
      <rPr>
        <sz val="11"/>
        <color theme="1"/>
        <rFont val="Arial"/>
        <family val="2"/>
      </rPr>
      <t xml:space="preserve">
Explosives and Drill and Blast Tables
Data is saved in the pink tab (Yearly Pollution and greenhouse) in G:\Environment\16. SHE Monitoring, Measuring and Reporting\Monitoring\Blast monitoring\2025\Drill database V13-Shortcut . 
Drilling for Onsite Grade Control and Resource Definition
Copy the tables for BRW &amp; SAR Pit Grade Control and e-mail these to andries.koen@ravenswoodgold.com and jason.mcnamara@ravenswoodgold.com, asking if they can fill in the red values for 2025.
Copy the table for Exploration and e-mail this to steve.harper@ravenswoodgold.com, asking if he can fill in the red values for 2025</t>
    </r>
  </si>
  <si>
    <t>Blasting</t>
  </si>
  <si>
    <t>Explosives</t>
  </si>
  <si>
    <t>Sourced from Mining Department (Drill and Blast Engineers),  Mining Geology (Grade Control), Exploration</t>
  </si>
  <si>
    <t>Mine Name</t>
  </si>
  <si>
    <t>Product Name</t>
  </si>
  <si>
    <t>Supplier</t>
  </si>
  <si>
    <t>Fuel %
If Applicable</t>
  </si>
  <si>
    <t>Explosive batched onsite?</t>
  </si>
  <si>
    <t>Hole Dia (&gt; or &lt; 152mm)</t>
  </si>
  <si>
    <t>FY2025 Amount</t>
  </si>
  <si>
    <t>FY2026 Amount</t>
  </si>
  <si>
    <t>Monthly Amount</t>
  </si>
  <si>
    <t>Explosive Type</t>
  </si>
  <si>
    <t>Commercial Name</t>
  </si>
  <si>
    <t>Buck Reef West and Sarsfield</t>
  </si>
  <si>
    <t xml:space="preserve">Emulsion/ANFO blend </t>
  </si>
  <si>
    <t>Fortis Eclipse 1.1</t>
  </si>
  <si>
    <t>Orica</t>
  </si>
  <si>
    <t>&lt;152mm</t>
  </si>
  <si>
    <t>tonnes</t>
  </si>
  <si>
    <t>Boosters and Packaged</t>
  </si>
  <si>
    <t>Powersplit/Pyrosplit/PPH150/PPH400</t>
  </si>
  <si>
    <t>kg</t>
  </si>
  <si>
    <t xml:space="preserve">Drill and Blast </t>
  </si>
  <si>
    <t>Open Cut Name</t>
  </si>
  <si>
    <t>Material Assay</t>
  </si>
  <si>
    <t>Total surface area blasted</t>
  </si>
  <si>
    <t>Average Ore Assay</t>
  </si>
  <si>
    <t>m2</t>
  </si>
  <si>
    <t>Number of blast events</t>
  </si>
  <si>
    <t>count</t>
  </si>
  <si>
    <t>Number of holes drilled</t>
  </si>
  <si>
    <t>Drilling in pit</t>
  </si>
  <si>
    <t>Water Sprays used for drilling</t>
  </si>
  <si>
    <t>option</t>
  </si>
  <si>
    <t>Dust Collector used for drilling (Fabric Filter)</t>
  </si>
  <si>
    <t>Moisture Content of Pit</t>
  </si>
  <si>
    <t>Drilling for On-Site Grade Control and Resource Definition</t>
  </si>
  <si>
    <t>Area Name</t>
  </si>
  <si>
    <t>FY2025 Value</t>
  </si>
  <si>
    <t>FY2026 Value</t>
  </si>
  <si>
    <t>BRW (Grade Control)</t>
  </si>
  <si>
    <t>Sarsfield (Grade Control)</t>
  </si>
  <si>
    <t>Drilling on site</t>
  </si>
  <si>
    <t>Rock and soil assays</t>
  </si>
  <si>
    <t>If a substance is not detected please enter the detection limit</t>
  </si>
  <si>
    <t>If no value supplied, Greenbase are obliged to use Table 9 from the Mining Manual to fill in any gaps (see screenshot below).</t>
  </si>
  <si>
    <t>Total Metal Analysis - data from DataSight</t>
  </si>
  <si>
    <t>Assay Date</t>
  </si>
  <si>
    <t>Substance and Units</t>
  </si>
  <si>
    <t>As</t>
  </si>
  <si>
    <t>B</t>
  </si>
  <si>
    <t>Be</t>
  </si>
  <si>
    <t>Cd</t>
  </si>
  <si>
    <t>Co</t>
  </si>
  <si>
    <t>Cr (III)</t>
  </si>
  <si>
    <t>Cu</t>
  </si>
  <si>
    <t>F</t>
  </si>
  <si>
    <t>Hg</t>
  </si>
  <si>
    <t>Mn</t>
  </si>
  <si>
    <t>Ni</t>
  </si>
  <si>
    <t>Pb</t>
  </si>
  <si>
    <t>Sb</t>
  </si>
  <si>
    <t>Se</t>
  </si>
  <si>
    <t>Zn</t>
  </si>
  <si>
    <t>mg/kg</t>
  </si>
  <si>
    <t>Topsoil Assay</t>
  </si>
  <si>
    <t>LALA Topsoil</t>
  </si>
  <si>
    <t>SAR Topsoil</t>
  </si>
  <si>
    <t>NOL Topsoil Dump 3</t>
  </si>
  <si>
    <t>18/08/2025</t>
  </si>
  <si>
    <t>NOL Topsoil Dump 4</t>
  </si>
  <si>
    <t>BRW Topsoil Dump 1</t>
  </si>
  <si>
    <t>Average Topsoil Assay</t>
  </si>
  <si>
    <t>Road Assay</t>
  </si>
  <si>
    <t>Combined Road</t>
  </si>
  <si>
    <t>Waste Assay</t>
  </si>
  <si>
    <t>BRW Waste</t>
  </si>
  <si>
    <t>SAR Waste</t>
  </si>
  <si>
    <t>SAR Noise Bund</t>
  </si>
  <si>
    <t>Average Waste Assay</t>
  </si>
  <si>
    <t>Tailings Assay</t>
  </si>
  <si>
    <t>Average Tailings Assay</t>
  </si>
  <si>
    <t>Scats Assay</t>
  </si>
  <si>
    <t>Ore Assay</t>
  </si>
  <si>
    <t>Sarsfield HG Ore Assay</t>
  </si>
  <si>
    <t>Sarsfield Combined Ore Assay</t>
  </si>
  <si>
    <t>Sarsfield LG Ore</t>
  </si>
  <si>
    <t>BRW LG Ore</t>
  </si>
  <si>
    <t>BRW HG Ore</t>
  </si>
  <si>
    <t>BRW MG Ore</t>
  </si>
  <si>
    <t>Average HG Ore Assay</t>
  </si>
  <si>
    <t>Average LG Ore Assay</t>
  </si>
  <si>
    <t>Assays are not required to be sampled every year if they are still representative - sampling is recommended usually every 5 years or if there is a significant change to the operations</t>
  </si>
  <si>
    <t>Enter “less than” (&lt;) if tested but not detected. “Less than” values will be recorded in the final report as half the recorded “less than” value entered</t>
  </si>
  <si>
    <t>Road Assays are used in estimating wheel generated dust and wind blown dust</t>
  </si>
  <si>
    <t>Ore Assays are used for estimating metals in dust from loading and the processing circuit</t>
  </si>
  <si>
    <t>Waste Assays are used for estimating metals in dust from waste dump activities such as bulldozing and waste unloading</t>
  </si>
  <si>
    <t>Topsoil Assay is used to estimate metals in wind blown dust from topsoil stockpiles and scraper operations</t>
  </si>
  <si>
    <t xml:space="preserve">Table 9 from the NPI Mining Manual </t>
  </si>
  <si>
    <t xml:space="preserve">ORIGINAL DATA. Includes original "below detection limit" results. "Below detection limit" results are adjusted in the final table according to the NPI process of calculating half of the detection limit. </t>
  </si>
  <si>
    <t>Cr</t>
  </si>
  <si>
    <t>&lt;50</t>
  </si>
  <si>
    <t>&lt;1</t>
  </si>
  <si>
    <t>&lt;0.1</t>
  </si>
  <si>
    <t>&lt;5</t>
  </si>
  <si>
    <t>Average Scats Assay</t>
  </si>
  <si>
    <t>The Open Areas tab is used with assays on the Geology tab to estimate wind blown dust</t>
  </si>
  <si>
    <t>Moisture Content (%)</t>
  </si>
  <si>
    <t>01/07/2024 - 30/06/2025</t>
  </si>
  <si>
    <t>Open areas can be aligned with other government reporting programs, e.g. the MRF (in WA) or annual environmental reports</t>
  </si>
  <si>
    <t>Silt Content (%)</t>
  </si>
  <si>
    <t>Method:
Open a new MapInfo workspace. Save it as "NPI_NGERS Disturbance 2025" in G:\Environment\MapInfo\Working Folder\Documents\NPI_NGERS\2025 
Add in the most recent satellite image and the polygons from the previous years' disturbance (located in G:\Environment\MapInfo\Working Folder\Documents\NPI_NGERS\2024)
Save a Copy of the polygons into G:\Environment\MapInfo\Working Folder\Documents\NPI_NGERS\2025 and rename these for FY2024-25. Amend the polygons to cover any new disturbance for FY2024-25. 
Then, update the values in red below using the areas of the updated polygons.
Copy your final files to the SharePoint folder.</t>
  </si>
  <si>
    <t>G:\Environment\MapInfo\Working Folder\Documents\NPI_NGERS\2024</t>
  </si>
  <si>
    <t>Other Open Areas &amp; Inactive Stockpiles</t>
  </si>
  <si>
    <r>
      <t xml:space="preserve">Breakdown of Total Disturbance </t>
    </r>
    <r>
      <rPr>
        <b/>
        <sz val="10"/>
        <color theme="1"/>
        <rFont val="Arial"/>
        <family val="2"/>
      </rPr>
      <t>(ha)</t>
    </r>
  </si>
  <si>
    <t>Assay 1</t>
  </si>
  <si>
    <t>Area Category</t>
  </si>
  <si>
    <t>Name/Lease/Tenement</t>
  </si>
  <si>
    <r>
      <t xml:space="preserve">Total Disturbance </t>
    </r>
    <r>
      <rPr>
        <b/>
        <sz val="10"/>
        <color theme="1"/>
        <rFont val="Arial"/>
        <family val="2"/>
      </rPr>
      <t>(ha)</t>
    </r>
  </si>
  <si>
    <t>Exposed Area (no erosion reduction)</t>
  </si>
  <si>
    <t>Primary rehabilitation</t>
  </si>
  <si>
    <t>Secondary rehabilitation</t>
  </si>
  <si>
    <t>Revegetation</t>
  </si>
  <si>
    <t>Fully rehabilitated (release) vegetation</t>
  </si>
  <si>
    <t>Area visibly not producing dust</t>
  </si>
  <si>
    <t>Dust Suppression</t>
  </si>
  <si>
    <t>Assay Name</t>
  </si>
  <si>
    <t>Per cent contribution to Open Area</t>
  </si>
  <si>
    <r>
      <t xml:space="preserve">Dust Reduction Percentage </t>
    </r>
    <r>
      <rPr>
        <sz val="10"/>
        <color rgb="FFFF0000"/>
        <rFont val="Arial"/>
        <family val="2"/>
      </rPr>
      <t>(1)</t>
    </r>
    <r>
      <rPr>
        <sz val="10"/>
        <color theme="0" tint="-0.499984740745262"/>
        <rFont val="Arial"/>
        <family val="2"/>
      </rPr>
      <t>:</t>
    </r>
  </si>
  <si>
    <t>100% (not including rehab)</t>
  </si>
  <si>
    <t>Other Open Areas and Inactive Stockpiles</t>
  </si>
  <si>
    <t>Mt Wright Waste Dump &amp; ROM</t>
  </si>
  <si>
    <t>Nil</t>
  </si>
  <si>
    <t>Mt Wright Glory Hole</t>
  </si>
  <si>
    <t>Combined Waste Assay</t>
  </si>
  <si>
    <t>SYC OCA Waste Dump</t>
  </si>
  <si>
    <t>SAR Waste Assay</t>
  </si>
  <si>
    <t>Nolans Waste Dump</t>
  </si>
  <si>
    <t>NOL E Waste</t>
  </si>
  <si>
    <t>Sarsfield Waste Dump</t>
  </si>
  <si>
    <t>Buck Reef Waste Dump</t>
  </si>
  <si>
    <t>Open Area (Waste Rock Dump)</t>
  </si>
  <si>
    <t>Roads and Access Track</t>
  </si>
  <si>
    <t>Watering (≤2 l/m2/hr)</t>
  </si>
  <si>
    <t>Combined Road Assay</t>
  </si>
  <si>
    <t>Bitumen Road</t>
  </si>
  <si>
    <t>NR</t>
  </si>
  <si>
    <t>Haul Road</t>
  </si>
  <si>
    <t>All Haul Roads</t>
  </si>
  <si>
    <t>Open Area (Haul Roads and Access Tracks)</t>
  </si>
  <si>
    <t>Accommodation Village</t>
  </si>
  <si>
    <t>SPQ &amp; Company Housing</t>
  </si>
  <si>
    <t>Plant Site</t>
  </si>
  <si>
    <t>Sandy Creek site</t>
  </si>
  <si>
    <t>Heap Leach Pad</t>
  </si>
  <si>
    <t>SC (Sandy Creek) Heapleach Pad 1</t>
  </si>
  <si>
    <t>Mount Wright site</t>
  </si>
  <si>
    <t>Open Area (Plant Site - No Watering)</t>
  </si>
  <si>
    <t>Nolans &amp; BRW Process Areas</t>
  </si>
  <si>
    <t>ROM Pad</t>
  </si>
  <si>
    <t>Feeder 5 ROM</t>
  </si>
  <si>
    <t>BRW Ore</t>
  </si>
  <si>
    <t>BRW ROM Pad</t>
  </si>
  <si>
    <t>Nolans ROM Pad</t>
  </si>
  <si>
    <t>Open Area (Plant Site - Watering)</t>
  </si>
  <si>
    <t>Retired Tailings Storage Facility</t>
  </si>
  <si>
    <t>NTSF (Rehabilitated)</t>
  </si>
  <si>
    <t>Sandy Creek TSF (Rehabilitated)</t>
  </si>
  <si>
    <t>Open Area (TSF - Not Active)</t>
  </si>
  <si>
    <t>Sarsfield Acoustic Bund &amp; Redback</t>
  </si>
  <si>
    <t>BRW Noise Bund</t>
  </si>
  <si>
    <t>Golf Course</t>
  </si>
  <si>
    <t>Water Management</t>
  </si>
  <si>
    <t>Open Area (General Open Area - No Watering)</t>
  </si>
  <si>
    <t>TSF Expansion Area</t>
  </si>
  <si>
    <t>Open Area (General Open Area - Watering)</t>
  </si>
  <si>
    <t>Topsoil Stockpile</t>
  </si>
  <si>
    <t>Topsoil dump 1</t>
  </si>
  <si>
    <t>Topsoil dump 3</t>
  </si>
  <si>
    <t>Topsoil dump 4</t>
  </si>
  <si>
    <t>Deco Dump - Sarsfield</t>
  </si>
  <si>
    <t>Open Area (Topsoil Stockpile)</t>
  </si>
  <si>
    <t>Borrow Pit</t>
  </si>
  <si>
    <t>Laydown Area</t>
  </si>
  <si>
    <t>Laydown areas &amp; park-ups</t>
  </si>
  <si>
    <t>Other Infrastructure</t>
  </si>
  <si>
    <t>Sewage Treatment Plant</t>
  </si>
  <si>
    <t>Magazine</t>
  </si>
  <si>
    <t>Not Reportable - No Dust</t>
  </si>
  <si>
    <t>Pit</t>
  </si>
  <si>
    <t>BRW Pit</t>
  </si>
  <si>
    <t>Sarsfield/Nolans E Pit</t>
  </si>
  <si>
    <t>Tailings Storage Facility</t>
  </si>
  <si>
    <t>NTSFE (Active)</t>
  </si>
  <si>
    <t>Active Stockpiles</t>
  </si>
  <si>
    <r>
      <t xml:space="preserve">Breakdown of Total Disturbance </t>
    </r>
    <r>
      <rPr>
        <b/>
        <sz val="10"/>
        <rFont val="Arial"/>
        <family val="2"/>
      </rPr>
      <t>(ha)</t>
    </r>
  </si>
  <si>
    <r>
      <t xml:space="preserve">Total Disturbance </t>
    </r>
    <r>
      <rPr>
        <b/>
        <sz val="10"/>
        <rFont val="Arial"/>
        <family val="2"/>
      </rPr>
      <t>(ha)</t>
    </r>
  </si>
  <si>
    <t>Exposed Area 
(no erosion reduction)</t>
  </si>
  <si>
    <t>Primary earthworks
(reshaping/profiling, drainage structures installed)</t>
  </si>
  <si>
    <t>Rock armour and/or 
topsoil applied</t>
  </si>
  <si>
    <t>Enclosure</t>
  </si>
  <si>
    <t>Dust Reduction Percentage (1):</t>
  </si>
  <si>
    <t>Ore Stockpile</t>
  </si>
  <si>
    <t>Nolans Cone</t>
  </si>
  <si>
    <t>Watering</t>
  </si>
  <si>
    <t>Low Grade Stockpile</t>
  </si>
  <si>
    <t>Modular crusher product stockpile</t>
  </si>
  <si>
    <t xml:space="preserve">Crusher 1 Cone </t>
  </si>
  <si>
    <t>Open Area (Ore Stockpile)</t>
  </si>
  <si>
    <t>OPEN AREA CATEGORIES</t>
  </si>
  <si>
    <t>Open Pit</t>
  </si>
  <si>
    <t>Subsoil Stockpile</t>
  </si>
  <si>
    <t>Other Stockpile</t>
  </si>
  <si>
    <t>Overburden Dump</t>
  </si>
  <si>
    <t>Core Yard</t>
  </si>
  <si>
    <t>Workshop</t>
  </si>
  <si>
    <t>Airstrip</t>
  </si>
  <si>
    <t>Earthworks</t>
  </si>
  <si>
    <t>Diversion Works</t>
  </si>
  <si>
    <t>Borefield</t>
  </si>
  <si>
    <t>Residue Dam</t>
  </si>
  <si>
    <t>Turkey Nest Dam</t>
  </si>
  <si>
    <t>Evaporation Pond</t>
  </si>
  <si>
    <t>Sewage Pond</t>
  </si>
  <si>
    <t>According the USEPA, the method for estimating silt content is to sweep the area with a broom, and collect the swept material as a sample. A minimum of 400g needs to be collected for analysis. The fraction passing through a 200 mesh pan is the silt content.</t>
  </si>
  <si>
    <t>Haul Roads are defined as the road between the Mine and ROM. Access Roads are all other roads</t>
  </si>
  <si>
    <t>(1)</t>
  </si>
  <si>
    <t>Dust can be reduced based on the natural dustiness of the area or the extent of rehabilitation. Split each area into the categories based on the level of dust reduction (e.g. 30%, 60%, etc.)</t>
  </si>
  <si>
    <t>Identify dust reduction facilities. These only apply to the actual transfer (drop) point, and not the rest of the conveyor</t>
  </si>
  <si>
    <r>
      <rPr>
        <sz val="10"/>
        <color rgb="FFFF0000"/>
        <rFont val="Arial"/>
        <family val="2"/>
      </rPr>
      <t xml:space="preserve">(1) </t>
    </r>
    <r>
      <rPr>
        <sz val="10"/>
        <color rgb="FFC00000"/>
        <rFont val="Arial"/>
        <family val="2"/>
      </rPr>
      <t>If a precise moisture content is unavailable, please estimate if it is less than or greater than 4%</t>
    </r>
  </si>
  <si>
    <t>Include rehandled material</t>
  </si>
  <si>
    <r>
      <rPr>
        <b/>
        <sz val="10"/>
        <color theme="1"/>
        <rFont val="Arial"/>
        <family val="2"/>
      </rPr>
      <t>Method</t>
    </r>
    <r>
      <rPr>
        <sz val="10"/>
        <color theme="1"/>
        <rFont val="Arial"/>
        <family val="2"/>
      </rPr>
      <t xml:space="preserve">:
Material Moved Tables
Review the Diagrams at the bottom of the page. Determine if there have been any changes to the type and locations of material moved.
If necessary, update the diagram for 2025. This gives an overview of the material movement and types across site. For each material movement, identify the material type, the class of vehicle that moved it, and where the material was moved to.
Use the information from the diagram to update the material movement tables (rows 39 - 161).
E-mail andries.koen@ravenswoodgold.com and request HEXAGON monthly spreadsheets, covering Jul 25 - Jun 26. This contains all of the data required for material movements by RG-owned equipment. Create pivot tables, grouping the material tonnes by movement and month. 
Locate the monthly material movement spreadsheets from SIMMCO machines, which have been saved in the SharePoint Folder --&gt; 9. Material Transfers --&gt; SIMMCO. This contains all of the data required for material movements by SIMMCO equipment. Create a new excel spreadsheet. Copy the material tonnes from the SIMMCO spreadsheets into the new excel spreadsheet, so they are all in one file. Create pivot tables to find the monthly sum of each material movement in tonnes. 
Review the RG and SIMMCO material movement spreadsheets against the tables you have created in rows 39 - 161. Amend your tables (if required) to add in any material movements which have not been accounted for.
Transfer the data from the RG and SIMMCO material movement spreadsheets into the relevant Material Moved Tables in the NPI datasheet.
Processing Circuit Transfer Tables
Copy the tables and send to timothy.mitchell@ravenswoodgold.com and peter.msonga@ravenswoodgold.com and ask them to fill these out"																	</t>
    </r>
  </si>
  <si>
    <t>Hexagon data, SIMMCO material movement spreadsheets, Metallurgy</t>
  </si>
  <si>
    <t>Material Moved</t>
  </si>
  <si>
    <t>FY2025 Material Moved</t>
  </si>
  <si>
    <t>FY2026 Material Moved</t>
  </si>
  <si>
    <t>Monthly Material Moved</t>
  </si>
  <si>
    <t>Water Sprays
Unloading Only</t>
  </si>
  <si>
    <t>Loading/ Unloading in Pit</t>
  </si>
  <si>
    <t>Excavator</t>
  </si>
  <si>
    <t>Excavator (Ore)</t>
  </si>
  <si>
    <t>No/NA</t>
  </si>
  <si>
    <t>Yes - 100%</t>
  </si>
  <si>
    <t>Haul/Dump Truck (Ore)</t>
  </si>
  <si>
    <t>Yes - 50%</t>
  </si>
  <si>
    <t>Loader</t>
  </si>
  <si>
    <t>Loader (Ore)</t>
  </si>
  <si>
    <t>NA/No - 0%</t>
  </si>
  <si>
    <t>Excavator (Waste)</t>
  </si>
  <si>
    <t>Haul/Dump Truck (Waste)</t>
  </si>
  <si>
    <t>Loader (Waste)</t>
  </si>
  <si>
    <t>Excavator (Topsoil)</t>
  </si>
  <si>
    <t>Haul/Dump Truck (Topsoil)</t>
  </si>
  <si>
    <t>Processing Circuit Transfers</t>
  </si>
  <si>
    <t>Group</t>
  </si>
  <si>
    <t>Dust Sources by Name and Identifier</t>
  </si>
  <si>
    <t>Water Sprays</t>
  </si>
  <si>
    <t>In Pit</t>
  </si>
  <si>
    <r>
      <t xml:space="preserve">Moisture Content in Feed (%) </t>
    </r>
    <r>
      <rPr>
        <sz val="10"/>
        <color rgb="FFFF0000"/>
        <rFont val="Arial"/>
        <family val="2"/>
      </rPr>
      <t>(1)</t>
    </r>
  </si>
  <si>
    <t>Type of Enclosure at Transfer point</t>
  </si>
  <si>
    <t>Nolans Crushing and Conveying</t>
  </si>
  <si>
    <t>CR01 - Primary Crusher (Total Crushed Tonnes wet)</t>
  </si>
  <si>
    <t>Hooded with Scrubbers</t>
  </si>
  <si>
    <t>CV01/CV401A - Conveying Circuit - after Primary Crusher (Total Crushed Tonnes Wet)</t>
  </si>
  <si>
    <t>Hooded/Windbreaks</t>
  </si>
  <si>
    <t>CV2A - Primary Circuit Conveyor Fines/Stockpile after Scalping Screen</t>
  </si>
  <si>
    <t>CR402 - Secondary Crusher</t>
  </si>
  <si>
    <t>Open/Unsealed</t>
  </si>
  <si>
    <t>CV03 - Conveying Circuit after Secondary Crusher</t>
  </si>
  <si>
    <t>CR002 - Tertiary Crusher (NOT REPORTABLE - UNDERGROUND/ENCLOSED - NO DUST)</t>
  </si>
  <si>
    <t>Sealed - Underground or Enclosed</t>
  </si>
  <si>
    <t>CV04/CV05/CV06/CV07 - Conveying Circuit after Tertiary Crusher feeds CV03 conveyor</t>
  </si>
  <si>
    <t>CV05 (Mill Feeder) (wet tonnes)</t>
  </si>
  <si>
    <t>CV08/CV09 - Conveying Circuit material after Beneficiation Sizing Screen</t>
  </si>
  <si>
    <t>CVOS1 - Conveying Circuit to Beneficiation Reject Circuit/Stockpile</t>
  </si>
  <si>
    <t>CV03A/CV03B - Feeds the Mill (wet tonnes)</t>
  </si>
  <si>
    <t>CV129 (wet tonnes)</t>
  </si>
  <si>
    <t>CV130 (wet tonnes)</t>
  </si>
  <si>
    <t>CV542 (wet tonnes)</t>
  </si>
  <si>
    <t>BRW Crushing and Conveying</t>
  </si>
  <si>
    <t>CR 501 - Primary gyratory (enclosed)</t>
  </si>
  <si>
    <t>FD501 - (enclosed)</t>
  </si>
  <si>
    <t>CV521 - (transfer points enclosed)</t>
  </si>
  <si>
    <t xml:space="preserve">CR502 - Secondary crusher </t>
  </si>
  <si>
    <t>CV522</t>
  </si>
  <si>
    <t>FE531/532 - (enclosed)</t>
  </si>
  <si>
    <t>CV534</t>
  </si>
  <si>
    <t>FE536/537 - (enclosed)</t>
  </si>
  <si>
    <t>CR531 (enclosed)</t>
  </si>
  <si>
    <t>CR532 (enclosed)</t>
  </si>
  <si>
    <t>CV535 - Final product</t>
  </si>
  <si>
    <t>CV532 - bene reject</t>
  </si>
  <si>
    <t>CV533 - bene reject</t>
  </si>
  <si>
    <t>Mobile/Semi Mobile Crushing and Conveying</t>
  </si>
  <si>
    <t>Modular Crusher (S9)</t>
  </si>
  <si>
    <t>Modular Crusher (S9) - Screen Conveyor</t>
  </si>
  <si>
    <t>Modular Crusher (S9) - Product Stacker Conveyor</t>
  </si>
  <si>
    <t>Modular Crusher (S9) - Reject Stacker Conveyor</t>
  </si>
  <si>
    <t>Moisture content &gt;8% is considered wet and will not be configured</t>
  </si>
  <si>
    <t xml:space="preserve">Use weightometer data wherever possible. Data provided in the Production Stats tab could be used to inform the material movement by vehicles. </t>
  </si>
  <si>
    <t>Paste raw data below. Please provide a Process Flow Diagram if available to assist our validation:</t>
  </si>
  <si>
    <t>NOL = Nolans</t>
  </si>
  <si>
    <t>SAR = Sarsfield</t>
  </si>
  <si>
    <t>WRD = Waste Rock Dump</t>
  </si>
  <si>
    <t>BRW = Buck Reef West</t>
  </si>
  <si>
    <t>S9 = synonym for SAR WRD. Used interchangeably.</t>
  </si>
  <si>
    <t>ROM = Run of Mine Pad</t>
  </si>
  <si>
    <t>NTSFE = Nolans Tailings Storage Facility Expansion. Waste rock was used to build the walls of the NTSFE</t>
  </si>
  <si>
    <t>FD5 = Feeds into mills. This is where pre-crushed fines can be added to the milling circuit from other crushers (i.e. S9 modular crusher)</t>
  </si>
  <si>
    <t>Material Transfers 2024</t>
  </si>
  <si>
    <t>Nolans Circuit 2023</t>
  </si>
  <si>
    <t>Tailings facilities can be a significant contributor to ground water pollution from leaks and seepage, and to air from volatilisation</t>
  </si>
  <si>
    <t>Method:
Determine if Tailings was pumped to any locations other than NTSFE during the reporting period (i.e. Sarsfield Pit). If necessary, duplicate the "Slurry Details" table and update the details for any other locations.
Copy the slurry details tables, and e-mail these to tim.mitchell@ravenswoodgold.com and peter.msonga@ravenswoodgold.com, asking them to update the details in red.
For the Free CN and pH data, use the data from DataSight for "Tailings Liquor" (NOL_SW051)
Samples of TSF measured from Monitoring Bores table
Use data from DataSight for seepage bores and columns located around the NTSFE. Update the values in red using the sampling data.</t>
  </si>
  <si>
    <t>Slurry Details</t>
  </si>
  <si>
    <t>Environmental Database - DataSight V3 for parameter values.  Tailings tonne data from Senior Metallurgist (Tim Mitchell/Peter Msonga)</t>
  </si>
  <si>
    <t>FY2025 Total</t>
  </si>
  <si>
    <t>FY2026 Total</t>
  </si>
  <si>
    <t>units</t>
  </si>
  <si>
    <t>NTSFE (from plant)</t>
  </si>
  <si>
    <t>Known Water in Slurry</t>
  </si>
  <si>
    <t>N/A</t>
  </si>
  <si>
    <t>kL</t>
  </si>
  <si>
    <t>Solids in Tailings</t>
  </si>
  <si>
    <t xml:space="preserve">Seepage Recovered </t>
  </si>
  <si>
    <t>Date Sampled</t>
  </si>
  <si>
    <t>FY2025 Average</t>
  </si>
  <si>
    <t>FY2026 Average</t>
  </si>
  <si>
    <t>Free CN</t>
  </si>
  <si>
    <t>mg/L</t>
  </si>
  <si>
    <t>pH</t>
  </si>
  <si>
    <t>NTSFE  (from SAR Pit)</t>
  </si>
  <si>
    <t>Samples of TSF measured from Monitoring Bores</t>
  </si>
  <si>
    <t>Total CN</t>
  </si>
  <si>
    <t>WAD CN (1)</t>
  </si>
  <si>
    <t>Monitoring Bores TSF1</t>
  </si>
  <si>
    <t>Monitoring Bores TSF2</t>
  </si>
  <si>
    <t>Weak Acid Dissociable Cyanide, only required if Total CN is not available</t>
  </si>
  <si>
    <t xml:space="preserve">Provide as many appropriate monitoring bore samples as are available and representative of seepage </t>
  </si>
  <si>
    <t>Leach Tanks / Heap Leach are used for estimating the cyanide volatilisation to air and transfer to tailings component</t>
  </si>
  <si>
    <t>Method:
Heap leach = not applicable. Only need to complete the Leach Tanks (NaCN, pH, Operating Hours) section. 
NaCN and pH tables
Open the "Mets 2016" spreadsheet from G:\Laboratory. Navigate to the "Pulps" tab.
Copy and paste the NaCN and pH data.
Operating Hours table
Copy the table, e-mail it to jeffery.brockhurst@ravenswoodgold.com and zack.pringle@ravenswoodgold.com and ask them to update the red values.</t>
  </si>
  <si>
    <t xml:space="preserve"> </t>
  </si>
  <si>
    <t>Mets 2016.xlsm from G:/Laboratory; electrical technician for tank operating hours</t>
  </si>
  <si>
    <t>Leach Tanks</t>
  </si>
  <si>
    <t>NaCN</t>
  </si>
  <si>
    <t>Diameter</t>
  </si>
  <si>
    <t>Surface Area</t>
  </si>
  <si>
    <t>Tank</t>
  </si>
  <si>
    <t>m</t>
  </si>
  <si>
    <t xml:space="preserve">Processing Tank 101    </t>
  </si>
  <si>
    <t xml:space="preserve">Processing Tank 102    </t>
  </si>
  <si>
    <t xml:space="preserve">Processing Tank 1    </t>
  </si>
  <si>
    <t xml:space="preserve">Processing Tank 2    </t>
  </si>
  <si>
    <t xml:space="preserve">Processing Tank 3    </t>
  </si>
  <si>
    <t xml:space="preserve">Processing Tank 4    </t>
  </si>
  <si>
    <t xml:space="preserve">Processing Tank 5    </t>
  </si>
  <si>
    <t xml:space="preserve">Processing Tank 6    </t>
  </si>
  <si>
    <t xml:space="preserve">Processing Tank 7    </t>
  </si>
  <si>
    <t>Processing Tank 501</t>
  </si>
  <si>
    <t>Processing Tank 502</t>
  </si>
  <si>
    <t>Processing Tank 503</t>
  </si>
  <si>
    <t>Processing Tank 504</t>
  </si>
  <si>
    <t>Processing Tank 505</t>
  </si>
  <si>
    <t>Processing Tank 506</t>
  </si>
  <si>
    <t>Average</t>
  </si>
  <si>
    <r>
      <t>Operating Hours</t>
    </r>
    <r>
      <rPr>
        <sz val="14"/>
        <color rgb="FFFF0000"/>
        <rFont val="Arial"/>
        <family val="2"/>
      </rPr>
      <t xml:space="preserve"> </t>
    </r>
    <r>
      <rPr>
        <sz val="10"/>
        <color rgb="FFFF0000"/>
        <rFont val="Arial"/>
        <family val="2"/>
      </rPr>
      <t>(1)</t>
    </r>
  </si>
  <si>
    <r>
      <rPr>
        <sz val="10"/>
        <color rgb="FFC00000"/>
        <rFont val="Arial"/>
        <family val="2"/>
      </rPr>
      <t>(1)</t>
    </r>
    <r>
      <rPr>
        <sz val="10"/>
        <color rgb="FFFF0000"/>
        <rFont val="Arial"/>
        <family val="2"/>
      </rPr>
      <t xml:space="preserve"> </t>
    </r>
    <r>
      <rPr>
        <sz val="10"/>
        <color theme="3"/>
        <rFont val="Arial"/>
        <family val="2"/>
      </rPr>
      <t>The leach tanks are in operational status when the leach tanks are actively processing slurry and cyanide, and/or when process technicians are measuring titrable free CN (or any other CN monitoring) in the tanks.</t>
    </r>
  </si>
  <si>
    <t>If only the first and last tank measurements are available, the intermediate tanks will be estimated based on a linear interpolation</t>
  </si>
  <si>
    <t>Enter industrial products delivered to site or send raw data to Greenbase Account Lead. Greenbase will select any chemicals that contain or produce any NPI listed substances</t>
  </si>
  <si>
    <t>Include all NPI chemicals where more than one tonne has been used, except for substances that contain Mercury (Include from 0 up)</t>
  </si>
  <si>
    <t>Include % concentration/solution for example for acids, sodium cyanide, etc.</t>
  </si>
  <si>
    <t>A list can be provided as a guide only, add any relevant substances as identified</t>
  </si>
  <si>
    <r>
      <rPr>
        <b/>
        <sz val="10"/>
        <color rgb="FF000000"/>
        <rFont val="Arial"/>
        <family val="2"/>
      </rPr>
      <t xml:space="preserve">Method:
</t>
    </r>
    <r>
      <rPr>
        <sz val="10"/>
        <color rgb="FF000000"/>
        <rFont val="Arial"/>
        <family val="2"/>
      </rPr>
      <t xml:space="preserve">Concrete Processed Table
Previously, Towers Concrete has been the sole supplier of bulk concrete to ravenswood Gold. E-mail projects and determine if there were any other providers during the reporting year.
E-mail Towers Concrete and ask for the volume of concrete supplied to Ravenswood Gold in the reporting year.
Materials Tables
E-mail murray.lonergan@ravenswoodgold.com and ask for a pronto export of stock issues for the reporting year for all stock items listed in column V.
Paste the raw data at the bottom of the tab for QAQC purposes.
Create a pivot table to group each material/chemical for each month. Review the package quantities and units - you may need to adjust these to calculate correctly.
Use the pivoted data to update the values in red.
Concrete data comes Towers Concrete - check with projects to see if any other concrete suppliers were used. "															</t>
    </r>
  </si>
  <si>
    <t>Materials</t>
  </si>
  <si>
    <t>Notes</t>
  </si>
  <si>
    <t>FY2025 Quantity</t>
  </si>
  <si>
    <t>FY2026 Quantity</t>
  </si>
  <si>
    <t>Concrete Processed</t>
  </si>
  <si>
    <t>Estimated Density 2.41 tonnes/m3</t>
  </si>
  <si>
    <t>Requested from Towers Concrete &amp; GPR Contracting</t>
  </si>
  <si>
    <t>m3</t>
  </si>
  <si>
    <t>Industrial Products Used Onsite and Concentration</t>
  </si>
  <si>
    <t>Manufacturer or Commercial Name</t>
  </si>
  <si>
    <t>Density, % Concentration, etc</t>
  </si>
  <si>
    <t>Monthly Quantity</t>
  </si>
  <si>
    <t>Coolant</t>
  </si>
  <si>
    <t>Pronto - Stock Issues - 120407, 126253, 102909, 140661, 140660, 120152, 122931, 123086, 101917</t>
  </si>
  <si>
    <t>Ethylene Glycol</t>
  </si>
  <si>
    <t>Assumed 50% ethylene glycol in coolant</t>
  </si>
  <si>
    <t>Hydrochloric Acid (HCl) (32%)</t>
  </si>
  <si>
    <t>Pronto - Stock Issues - 100991, 101398, 122545, 900230, 900233</t>
  </si>
  <si>
    <t>Hydrochloric Acid (HCl) (9% Dilute)</t>
  </si>
  <si>
    <t>Pronto - Stock Issues - 123339</t>
  </si>
  <si>
    <t>Hydrochloric Acid (HCl) (min 32% strength)</t>
  </si>
  <si>
    <t>Pronto - Stock Issues - 103203</t>
  </si>
  <si>
    <t>Hydrochloric Acid (9% Concentration)</t>
  </si>
  <si>
    <t>GB Calculated</t>
  </si>
  <si>
    <t xml:space="preserve">Pronto - Stock Issues </t>
  </si>
  <si>
    <t>Hydrochloric Acid (32% Concentration)</t>
  </si>
  <si>
    <t>Nitric Acid (HNO3) 70%</t>
  </si>
  <si>
    <t>Pronto - Stock Issues - 100992, 101399</t>
  </si>
  <si>
    <t>LPG (Bottles)</t>
  </si>
  <si>
    <t>HANDIGAS 45KGS SIZE</t>
  </si>
  <si>
    <t>Pronto - Stock Issues - 121352</t>
  </si>
  <si>
    <t>LPG (Cylinder)</t>
  </si>
  <si>
    <t>HANDIGAS 18KGS SIZE</t>
  </si>
  <si>
    <t>Pronto - Stock Issues - 103071</t>
  </si>
  <si>
    <t xml:space="preserve">Sodium Cyanide (NaCN) </t>
  </si>
  <si>
    <t>30-33% W/W</t>
  </si>
  <si>
    <t xml:space="preserve">Pronto - SODIUM CYANIDE REAGENT LIQUOR 30-33% W/W AND, BULK </t>
  </si>
  <si>
    <t>Undiluted Sodium Cyanide</t>
  </si>
  <si>
    <t>Acetone Solvent</t>
  </si>
  <si>
    <t>Pronto - Stock Issues - 100798</t>
  </si>
  <si>
    <t xml:space="preserve">Sulphuric Acid 60% </t>
  </si>
  <si>
    <t>Pronto - Stock Issues - 102247</t>
  </si>
  <si>
    <t>Density of 1.4983 kg/L</t>
  </si>
  <si>
    <t>NGER Reporting</t>
  </si>
  <si>
    <t>Total Other Oil purchased (excluding Hydraulic)</t>
  </si>
  <si>
    <t>OIL, GEAR' or 'OIL GEAR' - Pronto - Stock Issues - 120270, 101036,  100330,  101605, 100379, 101608, 127210, 128162, 121290, 127405, 101606, 101607,  126312, 122561, 103652, 101308,  101307, 100087, 124778, 121358, 122452, 120271, 100380, 127921, 131286, 136047, 136048</t>
  </si>
  <si>
    <t>OIL, ENGINE' or 'OIL ENGINE' or 'OIL RTA' or 'OIL RIMULA' - Pronto - Stock Issues - 102911, 122690, 124779, 123409, 140284, 140502, 101582</t>
  </si>
  <si>
    <t>OIL, AIR' or 'OIL AIR' or 'AIR TOOL' or 'COMPAIR' - Pronto - Stock Issues - 103734, 124995, 102935, 128187, 135647, 101961</t>
  </si>
  <si>
    <t>OIL, TRANS' or 'OIL TRANS' - Pronto - Stock Issues - 125457, 125465, 120151</t>
  </si>
  <si>
    <t>OIL INSULATING'- Pronto - Stock Issues - 140286</t>
  </si>
  <si>
    <t>Lubricants Purchased</t>
  </si>
  <si>
    <t>LUBRICANT' or 'LUBRICATOR' or 'ANTISEIZE' or 'TYRE CONDITIONER' - Pronto - Stock Issues - 121197, 102538, 101851, 103929, 128131, 102004, 102587, 101847, 140233, 104141, 140561, 140560, 104142, 140463</t>
  </si>
  <si>
    <t>Grease Purchased</t>
  </si>
  <si>
    <t>GREASE' - Pronto - Stock Issues - 100004, 101578, 126311, 102910, 101580, 101579, 122403, 122449, 900351, 101472, 123620, 101581, 103568, 122718, 100199, 135646, 100197, 100198, 122401, 100871, 120456, 119734, 140909, 133120, 121282, 136120, 101743, 124987, 135797</t>
  </si>
  <si>
    <t>Hydraulic Oil Purchased</t>
  </si>
  <si>
    <t>OIL HYDRAULIC' or 'HYD FLUID' or 'OIL HYDR' or 'OIL, HYDR' or 'NEOCON STRUT FLUID' - Pronto - Stock Issues - 121390, 121812, 122929, 125456, 127922, 124972, 122716, 126696, 103552, 122926, 122927, 121355, 123563, 121354, 122404, 120779, 120778, 121356, 101706, 101610, 101611, 121291, 121434, 102912, 121353, 141060, 101707, 103076, 101609, 140767, 140200, 140261, 131278, 126450</t>
  </si>
  <si>
    <t>Soda Ash</t>
  </si>
  <si>
    <t>SODA ASH' - Pronto - Stock Issues - 101492</t>
  </si>
  <si>
    <t>Acetylene</t>
  </si>
  <si>
    <t>ACETYLENE' - Pronto - Stock Issues - 100192, 100214, 100701, 102260</t>
  </si>
  <si>
    <t>Item Code</t>
  </si>
  <si>
    <t>Product Group</t>
  </si>
  <si>
    <t>UOM</t>
  </si>
  <si>
    <t>Trans Date</t>
  </si>
  <si>
    <t>Warehouse</t>
  </si>
  <si>
    <t>Trans Type</t>
  </si>
  <si>
    <t>Trans Account Code</t>
  </si>
  <si>
    <t>Reference 1</t>
  </si>
  <si>
    <t>Reference 2</t>
  </si>
  <si>
    <t>Reference 3</t>
  </si>
  <si>
    <t>Batch Reference</t>
  </si>
  <si>
    <t>Quantity</t>
  </si>
  <si>
    <t>Cost</t>
  </si>
  <si>
    <t xml:space="preserve">100004 - GREASE EXTREME PRESSURE GADUS S2 V220 2/ D180K </t>
  </si>
  <si>
    <t>LUBR - LUBRICANTS</t>
  </si>
  <si>
    <t>Drum</t>
  </si>
  <si>
    <t>NOL - Nolan Main Warehouse</t>
  </si>
  <si>
    <t>Component Used</t>
  </si>
  <si>
    <t>W0222240</t>
  </si>
  <si>
    <t>100     N/AN/A</t>
  </si>
  <si>
    <t>009Q87</t>
  </si>
  <si>
    <t>W0246059</t>
  </si>
  <si>
    <t>009X8P</t>
  </si>
  <si>
    <t>W0250392</t>
  </si>
  <si>
    <t>200     N/AN/A</t>
  </si>
  <si>
    <t>00B1G0</t>
  </si>
  <si>
    <t>W0238376</t>
  </si>
  <si>
    <t>200     N/A</t>
  </si>
  <si>
    <t>00B6S3</t>
  </si>
  <si>
    <t>W0238361</t>
  </si>
  <si>
    <t>00B7SM</t>
  </si>
  <si>
    <t>W0248811</t>
  </si>
  <si>
    <t>100     N/A</t>
  </si>
  <si>
    <t>00BDF2</t>
  </si>
  <si>
    <t>100004 - GREASE EXTREME PRESSURE GADUS S2 V220 2/ D180K  - Total</t>
  </si>
  <si>
    <t xml:space="preserve">100087 - OIL GEAR SPIRAX S2 ALS 90 20L T DIFF OIL </t>
  </si>
  <si>
    <t>W0246773</t>
  </si>
  <si>
    <t>00B0P4</t>
  </si>
  <si>
    <t>00B28J</t>
  </si>
  <si>
    <t>W0253387</t>
  </si>
  <si>
    <t>00B54C</t>
  </si>
  <si>
    <t>100087 - OIL GEAR SPIRAX S2 ALS 90 20L T DIFF OIL  - Total</t>
  </si>
  <si>
    <t xml:space="preserve">100192 - ACETYLENE, INDUSTRIAL, SIZE G (7.0M3), 98%PURITY, CODE 040 </t>
  </si>
  <si>
    <t>GASC - GAS - COMPRESSED</t>
  </si>
  <si>
    <t>Cylinder</t>
  </si>
  <si>
    <t>W0229004</t>
  </si>
  <si>
    <t>400     N/AN/A</t>
  </si>
  <si>
    <t>009M4V</t>
  </si>
  <si>
    <t>W0222530</t>
  </si>
  <si>
    <t>300     N/AN/A</t>
  </si>
  <si>
    <t>009NGK</t>
  </si>
  <si>
    <t>W0237063</t>
  </si>
  <si>
    <t>009Q92</t>
  </si>
  <si>
    <t>W0225633</t>
  </si>
  <si>
    <t>500     N/AN/A</t>
  </si>
  <si>
    <t>009QSD</t>
  </si>
  <si>
    <t>300     N/A</t>
  </si>
  <si>
    <t>009QVD</t>
  </si>
  <si>
    <t>W0238855</t>
  </si>
  <si>
    <t>009S6C</t>
  </si>
  <si>
    <t>W0234604</t>
  </si>
  <si>
    <t>009T30</t>
  </si>
  <si>
    <t>009TJZ</t>
  </si>
  <si>
    <t>W0212744</t>
  </si>
  <si>
    <t>009XLX</t>
  </si>
  <si>
    <t>W0225634</t>
  </si>
  <si>
    <t>2000     N/A</t>
  </si>
  <si>
    <t>00B009</t>
  </si>
  <si>
    <t>W0245186</t>
  </si>
  <si>
    <t>00B0HL</t>
  </si>
  <si>
    <t xml:space="preserve">          </t>
  </si>
  <si>
    <t>INT ISSUE</t>
  </si>
  <si>
    <t>A:770</t>
  </si>
  <si>
    <t>00B2T3</t>
  </si>
  <si>
    <t>W0249962</t>
  </si>
  <si>
    <t>00B3HP</t>
  </si>
  <si>
    <t>W0252723</t>
  </si>
  <si>
    <t>00B3XM</t>
  </si>
  <si>
    <t>W0257031</t>
  </si>
  <si>
    <t>00B7MQ</t>
  </si>
  <si>
    <t>W0244177</t>
  </si>
  <si>
    <t>00BB73</t>
  </si>
  <si>
    <t>W0248797</t>
  </si>
  <si>
    <t>00BD1Q</t>
  </si>
  <si>
    <t>2000     N/AN/A</t>
  </si>
  <si>
    <t>W0250367</t>
  </si>
  <si>
    <t>00BD86</t>
  </si>
  <si>
    <t>W0261356</t>
  </si>
  <si>
    <t>00BDK8</t>
  </si>
  <si>
    <t>W0266019</t>
  </si>
  <si>
    <t>600     N/A</t>
  </si>
  <si>
    <t>00BHTN</t>
  </si>
  <si>
    <t>100192 - ACETYLENE, INDUSTRIAL, SIZE G (7.0M3), 98%PURITY, CODE 040  - Total</t>
  </si>
  <si>
    <t xml:space="preserve">100330 - OIL, GEAR, OMALA S4 GXV PLUS 320, 20L </t>
  </si>
  <si>
    <t>W0234392</t>
  </si>
  <si>
    <t>009NS9</t>
  </si>
  <si>
    <t>W0237487</t>
  </si>
  <si>
    <t>009NWN</t>
  </si>
  <si>
    <t>W0238041</t>
  </si>
  <si>
    <t>009PQG</t>
  </si>
  <si>
    <t>W0231155</t>
  </si>
  <si>
    <t>009QQ2</t>
  </si>
  <si>
    <t>W0240245</t>
  </si>
  <si>
    <t>009QSB</t>
  </si>
  <si>
    <t>W0225632</t>
  </si>
  <si>
    <t>009R17</t>
  </si>
  <si>
    <t>W0241119</t>
  </si>
  <si>
    <t>009RN1</t>
  </si>
  <si>
    <t>W0242319</t>
  </si>
  <si>
    <t>009T6C</t>
  </si>
  <si>
    <t>009TBF</t>
  </si>
  <si>
    <t>W0228322</t>
  </si>
  <si>
    <t>009TBM</t>
  </si>
  <si>
    <t>W0234378</t>
  </si>
  <si>
    <t>009VLB</t>
  </si>
  <si>
    <t>W0241822</t>
  </si>
  <si>
    <t>009WD7</t>
  </si>
  <si>
    <t>W0239372</t>
  </si>
  <si>
    <t>009WNX</t>
  </si>
  <si>
    <t>W0238045</t>
  </si>
  <si>
    <t>W0228318</t>
  </si>
  <si>
    <t>009WS1</t>
  </si>
  <si>
    <t>W0246078</t>
  </si>
  <si>
    <t>009XLV</t>
  </si>
  <si>
    <t>W0238046</t>
  </si>
  <si>
    <t>009Y2G</t>
  </si>
  <si>
    <t>W0234402</t>
  </si>
  <si>
    <t>009YMW</t>
  </si>
  <si>
    <t>W0236899</t>
  </si>
  <si>
    <t>00B1FZ</t>
  </si>
  <si>
    <t>W0252934</t>
  </si>
  <si>
    <t>00B1G6</t>
  </si>
  <si>
    <t>W0253826</t>
  </si>
  <si>
    <t>00B2LV</t>
  </si>
  <si>
    <t>2200     N/A</t>
  </si>
  <si>
    <t>00B2TL</t>
  </si>
  <si>
    <t>W0235815</t>
  </si>
  <si>
    <t>00B548</t>
  </si>
  <si>
    <t>W0257740</t>
  </si>
  <si>
    <t>00B5X0</t>
  </si>
  <si>
    <t>W0258541</t>
  </si>
  <si>
    <t>00B6DF</t>
  </si>
  <si>
    <t>W0243906</t>
  </si>
  <si>
    <t>00B6DM</t>
  </si>
  <si>
    <t>W0245746</t>
  </si>
  <si>
    <t>00B8XG</t>
  </si>
  <si>
    <t>W0255496</t>
  </si>
  <si>
    <t>00BC4B</t>
  </si>
  <si>
    <t>W0259750</t>
  </si>
  <si>
    <t>00BF8B</t>
  </si>
  <si>
    <t>W0259717</t>
  </si>
  <si>
    <t>W0259751</t>
  </si>
  <si>
    <t>W0259753</t>
  </si>
  <si>
    <t>00BF8F</t>
  </si>
  <si>
    <t>W0264770</t>
  </si>
  <si>
    <t>00BFKW</t>
  </si>
  <si>
    <t>W0264394</t>
  </si>
  <si>
    <t>00BGKT</t>
  </si>
  <si>
    <t>W0269111</t>
  </si>
  <si>
    <t>00BH6P</t>
  </si>
  <si>
    <t>W0255624</t>
  </si>
  <si>
    <t>00BLCC</t>
  </si>
  <si>
    <t>W0255628</t>
  </si>
  <si>
    <t>00BLFF</t>
  </si>
  <si>
    <t>100330 - OIL, GEAR, OMALA S4 GXV PLUS 320, 20L  - Total</t>
  </si>
  <si>
    <t xml:space="preserve">100379 - OIL, GEAR OMALA S2 GX 320 950L IBC-L </t>
  </si>
  <si>
    <t>Container</t>
  </si>
  <si>
    <t>W0258361</t>
  </si>
  <si>
    <t>00B638</t>
  </si>
  <si>
    <t>W0222179</t>
  </si>
  <si>
    <t>00B6DD</t>
  </si>
  <si>
    <t>W0234809</t>
  </si>
  <si>
    <t>00BJ5M</t>
  </si>
  <si>
    <t>W0238195</t>
  </si>
  <si>
    <t>00BKNW</t>
  </si>
  <si>
    <t>100379 - OIL, GEAR OMALA S2 GX 320 950L IBC-L  - Total</t>
  </si>
  <si>
    <t xml:space="preserve">100701 - ACETYLENE, INDUSTRIAL, SIZE E (3.2M3), 98%PURITY, CODE 040 </t>
  </si>
  <si>
    <t>00B2T4</t>
  </si>
  <si>
    <t>100701 - ACETYLENE, INDUSTRIAL, SIZE E (3.2M3), 98%PURITY, CODE 040  - Total</t>
  </si>
  <si>
    <t xml:space="preserve">101036 - OIL, GEAR, OMALA S4 GX320 209L 209L </t>
  </si>
  <si>
    <t>W0250700</t>
  </si>
  <si>
    <t>00B116</t>
  </si>
  <si>
    <t>W0261774</t>
  </si>
  <si>
    <t>101036 - OIL, GEAR, OMALA S4 GX320 209L 209L  - Total</t>
  </si>
  <si>
    <t xml:space="preserve">101307 - OIL GEAR OMALA S4 WHEEL 680 208LTR GXV (HYPERIA s) </t>
  </si>
  <si>
    <t>W0207798</t>
  </si>
  <si>
    <t>009Q35</t>
  </si>
  <si>
    <t>101307 - OIL GEAR OMALA S4 WHEEL 680 208LTR GXV (HYPERIA s)  - Total</t>
  </si>
  <si>
    <t xml:space="preserve">101308 - OIL GEAR OMALA S4 WHEEL 680 18.9LTR </t>
  </si>
  <si>
    <t>W0263591</t>
  </si>
  <si>
    <t>00BBZS</t>
  </si>
  <si>
    <t>101308 - OIL GEAR OMALA S4 WHEEL 680 18.9LTR  - Total</t>
  </si>
  <si>
    <t xml:space="preserve">101472 - GREASE SPECIAL PURPOSE RUBBER PRODUCTS 500G TUB </t>
  </si>
  <si>
    <t>Each</t>
  </si>
  <si>
    <t>W0237199</t>
  </si>
  <si>
    <t>009MFF</t>
  </si>
  <si>
    <t>W0223389</t>
  </si>
  <si>
    <t>81667A</t>
  </si>
  <si>
    <t>009MX1</t>
  </si>
  <si>
    <t>W0197794</t>
  </si>
  <si>
    <t>009MX2</t>
  </si>
  <si>
    <t>81667Q</t>
  </si>
  <si>
    <t>009MWQ</t>
  </si>
  <si>
    <t>W0220009</t>
  </si>
  <si>
    <t>82984A</t>
  </si>
  <si>
    <t>009N1D</t>
  </si>
  <si>
    <t>W0232238</t>
  </si>
  <si>
    <t>84178I</t>
  </si>
  <si>
    <t>009PHM</t>
  </si>
  <si>
    <t>W0238910</t>
  </si>
  <si>
    <t>009PY5</t>
  </si>
  <si>
    <t>W0225636</t>
  </si>
  <si>
    <t>009T0S</t>
  </si>
  <si>
    <t>W0230295</t>
  </si>
  <si>
    <t>009YF9</t>
  </si>
  <si>
    <t>W0237553</t>
  </si>
  <si>
    <t>009YW2</t>
  </si>
  <si>
    <t>00B0G9</t>
  </si>
  <si>
    <t>W0250706</t>
  </si>
  <si>
    <t>00B1SF</t>
  </si>
  <si>
    <t>W0245520</t>
  </si>
  <si>
    <t>00B268</t>
  </si>
  <si>
    <t>W0234710</t>
  </si>
  <si>
    <t>00B32Q</t>
  </si>
  <si>
    <t>A:831</t>
  </si>
  <si>
    <t>00B496</t>
  </si>
  <si>
    <t>W0250217</t>
  </si>
  <si>
    <t>1100     N/A</t>
  </si>
  <si>
    <t>00B53C</t>
  </si>
  <si>
    <t>W0207975</t>
  </si>
  <si>
    <t>00B5YK</t>
  </si>
  <si>
    <t>W0133592</t>
  </si>
  <si>
    <t>00B6GL</t>
  </si>
  <si>
    <t>00B6QL</t>
  </si>
  <si>
    <t>W0247293</t>
  </si>
  <si>
    <t>00B6SJ</t>
  </si>
  <si>
    <t>88401A</t>
  </si>
  <si>
    <t>00B87Q</t>
  </si>
  <si>
    <t>W0252121</t>
  </si>
  <si>
    <t>00B91Z</t>
  </si>
  <si>
    <t>W0259709</t>
  </si>
  <si>
    <t>600     N/AN/A</t>
  </si>
  <si>
    <t>00BB3Q</t>
  </si>
  <si>
    <t>W0246015</t>
  </si>
  <si>
    <t>00BB4J</t>
  </si>
  <si>
    <t>W0227940</t>
  </si>
  <si>
    <t>00BB5C</t>
  </si>
  <si>
    <t>W0181367</t>
  </si>
  <si>
    <t>00BB43</t>
  </si>
  <si>
    <t>W0263317</t>
  </si>
  <si>
    <t>1000     N/A</t>
  </si>
  <si>
    <t>00BC3B</t>
  </si>
  <si>
    <t>W0263787</t>
  </si>
  <si>
    <t>00BC8N</t>
  </si>
  <si>
    <t>W0265128</t>
  </si>
  <si>
    <t>00BDD5</t>
  </si>
  <si>
    <t>W0169448</t>
  </si>
  <si>
    <t>00BFPL</t>
  </si>
  <si>
    <t>W0262787</t>
  </si>
  <si>
    <t>00BGZT</t>
  </si>
  <si>
    <t>W0253912</t>
  </si>
  <si>
    <t>00BH4Q</t>
  </si>
  <si>
    <t>OMI10</t>
  </si>
  <si>
    <t>00BJ7X</t>
  </si>
  <si>
    <t>W0269440</t>
  </si>
  <si>
    <t>00BLXC</t>
  </si>
  <si>
    <t>101472 - GREASE SPECIAL PURPOSE RUBBER PRODUCTS 500G TUB  - Total</t>
  </si>
  <si>
    <t xml:space="preserve">101492 - SODIUM CARBONATE, DENSE SODA ASH, 25KG BAG </t>
  </si>
  <si>
    <t>CHEM - CHEMICALS</t>
  </si>
  <si>
    <t>Bag</t>
  </si>
  <si>
    <t>OPR34</t>
  </si>
  <si>
    <t>009LHC</t>
  </si>
  <si>
    <t>OPR36</t>
  </si>
  <si>
    <t>009PT1</t>
  </si>
  <si>
    <t>009R5B</t>
  </si>
  <si>
    <t>009X3H</t>
  </si>
  <si>
    <t>009ZTJ</t>
  </si>
  <si>
    <t>00B1FY</t>
  </si>
  <si>
    <t>00B420</t>
  </si>
  <si>
    <t>W0262766</t>
  </si>
  <si>
    <t>00B9JS</t>
  </si>
  <si>
    <t>500     N/A</t>
  </si>
  <si>
    <t>00BDC8</t>
  </si>
  <si>
    <t>101492 - SODIUM CARBONATE, DENSE SODA ASH, 25KG BAG  - Total</t>
  </si>
  <si>
    <t xml:space="preserve">101578 - GREASE EXTREME PRESSURE GADUS S3 (EP2) 450G CARTRIDGE </t>
  </si>
  <si>
    <t>W0236142</t>
  </si>
  <si>
    <t>009LD7</t>
  </si>
  <si>
    <t>W0222146</t>
  </si>
  <si>
    <t>009MTD</t>
  </si>
  <si>
    <t>W0230107</t>
  </si>
  <si>
    <t>009MWG</t>
  </si>
  <si>
    <t>W0222111</t>
  </si>
  <si>
    <t>009N7P</t>
  </si>
  <si>
    <t>W0236923</t>
  </si>
  <si>
    <t>009NSL</t>
  </si>
  <si>
    <t>W0225630</t>
  </si>
  <si>
    <t>009PWD</t>
  </si>
  <si>
    <t>W0223960</t>
  </si>
  <si>
    <t>009QBZ</t>
  </si>
  <si>
    <t>W0221431</t>
  </si>
  <si>
    <t>009QDD</t>
  </si>
  <si>
    <t>W0235578</t>
  </si>
  <si>
    <t>84654A</t>
  </si>
  <si>
    <t>009QL2</t>
  </si>
  <si>
    <t>W0223961</t>
  </si>
  <si>
    <t>009QT6</t>
  </si>
  <si>
    <t>W0232376</t>
  </si>
  <si>
    <t>009R71</t>
  </si>
  <si>
    <t>W0235629</t>
  </si>
  <si>
    <t>009SD3</t>
  </si>
  <si>
    <t>009SD2</t>
  </si>
  <si>
    <t>009SWV</t>
  </si>
  <si>
    <t>W0224974</t>
  </si>
  <si>
    <t>009T0N</t>
  </si>
  <si>
    <t>W0226643</t>
  </si>
  <si>
    <t>009TH0</t>
  </si>
  <si>
    <t>W0226713</t>
  </si>
  <si>
    <t>009VQ2</t>
  </si>
  <si>
    <t>W0228332</t>
  </si>
  <si>
    <t>009WD1</t>
  </si>
  <si>
    <t>W0210927</t>
  </si>
  <si>
    <t>009WMK</t>
  </si>
  <si>
    <t>A:555</t>
  </si>
  <si>
    <t>009WPC</t>
  </si>
  <si>
    <t>009WTV</t>
  </si>
  <si>
    <t>W0228449</t>
  </si>
  <si>
    <t>009Y0H</t>
  </si>
  <si>
    <t>009ZY4</t>
  </si>
  <si>
    <t>W0250111</t>
  </si>
  <si>
    <t>00B0D0</t>
  </si>
  <si>
    <t>W0232368</t>
  </si>
  <si>
    <t>00B0DS</t>
  </si>
  <si>
    <t>00B0G8</t>
  </si>
  <si>
    <t>W0234476</t>
  </si>
  <si>
    <t>00B1CS</t>
  </si>
  <si>
    <t>W0234470</t>
  </si>
  <si>
    <t>00B1H0</t>
  </si>
  <si>
    <t>W0234748</t>
  </si>
  <si>
    <t>00B2P8</t>
  </si>
  <si>
    <t>W0234769</t>
  </si>
  <si>
    <t>00B3S5</t>
  </si>
  <si>
    <t>W0254825</t>
  </si>
  <si>
    <t>00B44B</t>
  </si>
  <si>
    <t>W0256565</t>
  </si>
  <si>
    <t>00B4R1</t>
  </si>
  <si>
    <t>W0257065</t>
  </si>
  <si>
    <t>00B54P</t>
  </si>
  <si>
    <t>W0238226</t>
  </si>
  <si>
    <t>00B77T</t>
  </si>
  <si>
    <t>W0238365</t>
  </si>
  <si>
    <t>00B7L2</t>
  </si>
  <si>
    <t>W0249516</t>
  </si>
  <si>
    <t>00B7G1</t>
  </si>
  <si>
    <t>00BB70</t>
  </si>
  <si>
    <t>W0248769</t>
  </si>
  <si>
    <t>00BBSB</t>
  </si>
  <si>
    <t>W0248764</t>
  </si>
  <si>
    <t>00BBY5</t>
  </si>
  <si>
    <t>W0249017</t>
  </si>
  <si>
    <t>00BF2T</t>
  </si>
  <si>
    <t>W0249004</t>
  </si>
  <si>
    <t>00BFHD</t>
  </si>
  <si>
    <t>W0249109</t>
  </si>
  <si>
    <t>W0248955</t>
  </si>
  <si>
    <t>00BGCZ</t>
  </si>
  <si>
    <t>W0251871</t>
  </si>
  <si>
    <t>00BHVJ</t>
  </si>
  <si>
    <t>W0249297</t>
  </si>
  <si>
    <t>00BJ0W</t>
  </si>
  <si>
    <t>W0249302</t>
  </si>
  <si>
    <t>00BJJN</t>
  </si>
  <si>
    <t>W0258115</t>
  </si>
  <si>
    <t>00BJR3</t>
  </si>
  <si>
    <t>W0273696</t>
  </si>
  <si>
    <t>00BLBD</t>
  </si>
  <si>
    <t>W0252088</t>
  </si>
  <si>
    <t>00BL7Z</t>
  </si>
  <si>
    <t>W0255568</t>
  </si>
  <si>
    <t>00BLNL</t>
  </si>
  <si>
    <t>101578 - GREASE EXTREME PRESSURE GADUS S3 (EP2) 450G CARTRIDGE  - Total</t>
  </si>
  <si>
    <t xml:space="preserve">101580 - GREASE EXTREME PRESSURE GADUS S2 V220 2 /C2 450G </t>
  </si>
  <si>
    <t>Cartridge</t>
  </si>
  <si>
    <t>009MKL</t>
  </si>
  <si>
    <t>W0225033</t>
  </si>
  <si>
    <t>009TQM</t>
  </si>
  <si>
    <t>00B41X</t>
  </si>
  <si>
    <t>00B42P</t>
  </si>
  <si>
    <t>W0186572</t>
  </si>
  <si>
    <t>00B60Z</t>
  </si>
  <si>
    <t>00B7G0</t>
  </si>
  <si>
    <t>00BB69</t>
  </si>
  <si>
    <t>00BD8Q</t>
  </si>
  <si>
    <t>W0258256</t>
  </si>
  <si>
    <t>00BDG8</t>
  </si>
  <si>
    <t>W0249035</t>
  </si>
  <si>
    <t>00BFQJ</t>
  </si>
  <si>
    <t>W0269047</t>
  </si>
  <si>
    <t>00BKH1</t>
  </si>
  <si>
    <t>W0263444</t>
  </si>
  <si>
    <t>00BL8K</t>
  </si>
  <si>
    <t>101580 - GREASE EXTREME PRESSURE GADUS S2 V220 2 /C2 450G  - Total</t>
  </si>
  <si>
    <t xml:space="preserve">101581 - GREASE,GADUS S2 V100 3. 450G CARTRIDGE </t>
  </si>
  <si>
    <t>00B0G6</t>
  </si>
  <si>
    <t>00B0G7</t>
  </si>
  <si>
    <t>W0248730</t>
  </si>
  <si>
    <t>00B16F</t>
  </si>
  <si>
    <t>W0263305</t>
  </si>
  <si>
    <t>00BBQT</t>
  </si>
  <si>
    <t>800     N/AN/A</t>
  </si>
  <si>
    <t>00BG20</t>
  </si>
  <si>
    <t>W0232378</t>
  </si>
  <si>
    <t>00BJ55</t>
  </si>
  <si>
    <t>101581 - GREASE,GADUS S2 V100 3. 450G CARTRIDGE  - Total</t>
  </si>
  <si>
    <t xml:space="preserve">101582 - OIL RTA100 5 LITRE  </t>
  </si>
  <si>
    <t>W0224177</t>
  </si>
  <si>
    <t>84322A</t>
  </si>
  <si>
    <t>009T0Y</t>
  </si>
  <si>
    <t>00B54W</t>
  </si>
  <si>
    <t>W0238453</t>
  </si>
  <si>
    <t>87794A</t>
  </si>
  <si>
    <t>00BBMZ</t>
  </si>
  <si>
    <t>101582 - OIL RTA100 5 LITRE   - Total</t>
  </si>
  <si>
    <t xml:space="preserve">101605 - OIL, GEAR OMALA S4 GX 220, 20L  </t>
  </si>
  <si>
    <t>W0211055</t>
  </si>
  <si>
    <t>009QRP</t>
  </si>
  <si>
    <t>W0207827</t>
  </si>
  <si>
    <t>009QSG</t>
  </si>
  <si>
    <t>W0228270</t>
  </si>
  <si>
    <t>009WDH</t>
  </si>
  <si>
    <t>W0247088</t>
  </si>
  <si>
    <t>009XYK</t>
  </si>
  <si>
    <t>W0219722</t>
  </si>
  <si>
    <t>009ZTL</t>
  </si>
  <si>
    <t>W0228478</t>
  </si>
  <si>
    <t>00B4KR</t>
  </si>
  <si>
    <t>W0238328</t>
  </si>
  <si>
    <t>00B4W0</t>
  </si>
  <si>
    <t>W0238267</t>
  </si>
  <si>
    <t>00B68L</t>
  </si>
  <si>
    <t>W0234512</t>
  </si>
  <si>
    <t>00B78S</t>
  </si>
  <si>
    <t>00BD12</t>
  </si>
  <si>
    <t>W0231220</t>
  </si>
  <si>
    <t>00BDBT</t>
  </si>
  <si>
    <t>W0249336</t>
  </si>
  <si>
    <t>00BHC6</t>
  </si>
  <si>
    <t>W0255541</t>
  </si>
  <si>
    <t>00BHR1</t>
  </si>
  <si>
    <t>W0255629</t>
  </si>
  <si>
    <t>00BLFD</t>
  </si>
  <si>
    <t>101605 - OIL, GEAR OMALA S4 GX 220, 20L   - Total</t>
  </si>
  <si>
    <t xml:space="preserve">101606 - OIL, GEAR OMALA 220 S2 G 209LTR </t>
  </si>
  <si>
    <t>88372A</t>
  </si>
  <si>
    <t>00BHR4</t>
  </si>
  <si>
    <t>101606 - OIL, GEAR OMALA 220 S2 G 209LTR  - Total</t>
  </si>
  <si>
    <t xml:space="preserve">101608 - OIL, GEAR OMALA S2 GX 320 209L  </t>
  </si>
  <si>
    <t>W0217306</t>
  </si>
  <si>
    <t>009SZM</t>
  </si>
  <si>
    <t>W0253791</t>
  </si>
  <si>
    <t>00B5PK</t>
  </si>
  <si>
    <t>101608 - OIL, GEAR OMALA S2 GX 320 209L   - Total</t>
  </si>
  <si>
    <t xml:space="preserve">101609 - OIL, HYDRAULIC TURBO T 46, 209L IBC </t>
  </si>
  <si>
    <t>W0222311</t>
  </si>
  <si>
    <t>009NY4</t>
  </si>
  <si>
    <t>101609 - OIL, HYDRAULIC TURBO T 46, 209L IBC  - Total</t>
  </si>
  <si>
    <t xml:space="preserve">101743 - GREASE, GADUS S2 V100 3, 18KG  </t>
  </si>
  <si>
    <t>W0222266</t>
  </si>
  <si>
    <t>009P13</t>
  </si>
  <si>
    <t>101743 - GREASE, GADUS S2 V100 3, 18KG   - Total</t>
  </si>
  <si>
    <t xml:space="preserve">101847 - OIL SEMI FLUID CRC 5035 TAC 2 CHAIN LUBRICANT </t>
  </si>
  <si>
    <t>Can</t>
  </si>
  <si>
    <t>W0222228</t>
  </si>
  <si>
    <t>009MV7</t>
  </si>
  <si>
    <t>OPR32</t>
  </si>
  <si>
    <t>009WP1</t>
  </si>
  <si>
    <t>009ZD2</t>
  </si>
  <si>
    <t>W0238191</t>
  </si>
  <si>
    <t>00B557</t>
  </si>
  <si>
    <t>W0252016</t>
  </si>
  <si>
    <t>00BKK3</t>
  </si>
  <si>
    <t>101847 - OIL SEMI FLUID CRC 5035 TAC 2 CHAIN LUBRICANT  - Total</t>
  </si>
  <si>
    <t xml:space="preserve">101851 - LUBRICANT SOLID FILM ROCOL RT D METAL CUTTING COMPOUND </t>
  </si>
  <si>
    <t>Tin</t>
  </si>
  <si>
    <t>W0240315</t>
  </si>
  <si>
    <t>009VKJ</t>
  </si>
  <si>
    <t>W0245539</t>
  </si>
  <si>
    <t>009ZDQ</t>
  </si>
  <si>
    <t>W0256922</t>
  </si>
  <si>
    <t>00BFQF</t>
  </si>
  <si>
    <t>W0260833</t>
  </si>
  <si>
    <t>00BM0K</t>
  </si>
  <si>
    <t>101851 - LUBRICANT SOLID FILM ROCOL RT D METAL CUTTING COMPOUND  - Total</t>
  </si>
  <si>
    <t xml:space="preserve">102004 - ANTISEIZE COMPOUND LOCTITE 77 1 NICKEL BASED 500ML </t>
  </si>
  <si>
    <t>009MCG</t>
  </si>
  <si>
    <t>82981A</t>
  </si>
  <si>
    <t>009MVT</t>
  </si>
  <si>
    <t>W0229194</t>
  </si>
  <si>
    <t>400     N/A</t>
  </si>
  <si>
    <t>82087A</t>
  </si>
  <si>
    <t>82087B</t>
  </si>
  <si>
    <t>009N63</t>
  </si>
  <si>
    <t>W0214595</t>
  </si>
  <si>
    <t>80277A</t>
  </si>
  <si>
    <t>009NV3</t>
  </si>
  <si>
    <t>W0224947</t>
  </si>
  <si>
    <t>009ST0</t>
  </si>
  <si>
    <t>W0232204</t>
  </si>
  <si>
    <t>009VLW</t>
  </si>
  <si>
    <t>W0241024</t>
  </si>
  <si>
    <t>009VR9</t>
  </si>
  <si>
    <t>W0238781</t>
  </si>
  <si>
    <t>009WP3</t>
  </si>
  <si>
    <t>800     N/A</t>
  </si>
  <si>
    <t>009ZVV</t>
  </si>
  <si>
    <t>W0212637</t>
  </si>
  <si>
    <t>00B0PV</t>
  </si>
  <si>
    <t>00B1D6</t>
  </si>
  <si>
    <t>W0234720</t>
  </si>
  <si>
    <t>700     N/AN/A</t>
  </si>
  <si>
    <t>W0248740</t>
  </si>
  <si>
    <t>00B26F</t>
  </si>
  <si>
    <t>W0253756</t>
  </si>
  <si>
    <t>00B2LM</t>
  </si>
  <si>
    <t>W0244539</t>
  </si>
  <si>
    <t>00B67Y</t>
  </si>
  <si>
    <t>W0238384</t>
  </si>
  <si>
    <t>A:665</t>
  </si>
  <si>
    <t>00BB03</t>
  </si>
  <si>
    <t>00BBFL</t>
  </si>
  <si>
    <t>W0266040</t>
  </si>
  <si>
    <t>00BH51</t>
  </si>
  <si>
    <t>W0251908</t>
  </si>
  <si>
    <t>00BHDR</t>
  </si>
  <si>
    <t>102004 - ANTISEIZE COMPOUND LOCTITE 77 1 NICKEL BASED 500ML  - Total</t>
  </si>
  <si>
    <t xml:space="preserve">102260 - ACETYLENE TECH INSTRUMENT GRA DE 99% PURITY SIZE G </t>
  </si>
  <si>
    <t>009WTZ</t>
  </si>
  <si>
    <t>1000     N/AN/A</t>
  </si>
  <si>
    <t>00B0CR</t>
  </si>
  <si>
    <t>00B6F6</t>
  </si>
  <si>
    <t>00BCJH</t>
  </si>
  <si>
    <t>00BG90</t>
  </si>
  <si>
    <t>102260 - ACETYLENE TECH INSTRUMENT GRA DE 99% PURITY SIZE G  - Total</t>
  </si>
  <si>
    <t xml:space="preserve">102538 - LUBRICANT SOLID FILM MOLYKOTE D-321R MOLY SPRAY </t>
  </si>
  <si>
    <t>2700     N/A</t>
  </si>
  <si>
    <t>JOB ISSUE</t>
  </si>
  <si>
    <t>009NSG</t>
  </si>
  <si>
    <t>00B1H5</t>
  </si>
  <si>
    <t>W0207932</t>
  </si>
  <si>
    <t>00BBXY</t>
  </si>
  <si>
    <t>W0238319</t>
  </si>
  <si>
    <t>W0269879</t>
  </si>
  <si>
    <t>00BJKN</t>
  </si>
  <si>
    <t>102538 - LUBRICANT SOLID FILM MOLYKOTE D-321R MOLY SPRAY  - Total</t>
  </si>
  <si>
    <t xml:space="preserve">102587 - ANTISEIZE COMPOUND LOCTITE 8151 SILVER GRADE 200G AEROS </t>
  </si>
  <si>
    <t>W0236858</t>
  </si>
  <si>
    <t>009LS2</t>
  </si>
  <si>
    <t>W0212454</t>
  </si>
  <si>
    <t>009ND1</t>
  </si>
  <si>
    <t>W0234591</t>
  </si>
  <si>
    <t>009NCS</t>
  </si>
  <si>
    <t>84178N</t>
  </si>
  <si>
    <t>009QK6</t>
  </si>
  <si>
    <t>84568A</t>
  </si>
  <si>
    <t>009QSF</t>
  </si>
  <si>
    <t>W0207801</t>
  </si>
  <si>
    <t>009R0Y</t>
  </si>
  <si>
    <t>84863A</t>
  </si>
  <si>
    <t>009R50</t>
  </si>
  <si>
    <t>009TH1</t>
  </si>
  <si>
    <t>W0208787</t>
  </si>
  <si>
    <t>009TJ6</t>
  </si>
  <si>
    <t>W0214662</t>
  </si>
  <si>
    <t>009VLQ</t>
  </si>
  <si>
    <t>W0246080</t>
  </si>
  <si>
    <t>009X1L</t>
  </si>
  <si>
    <t>00B0GC</t>
  </si>
  <si>
    <t>W0252924</t>
  </si>
  <si>
    <t>00B1MJ</t>
  </si>
  <si>
    <t>W0231234</t>
  </si>
  <si>
    <t>00B47X</t>
  </si>
  <si>
    <t>1200     N/A</t>
  </si>
  <si>
    <t>A:655</t>
  </si>
  <si>
    <t>00BBTR</t>
  </si>
  <si>
    <t>W0265094</t>
  </si>
  <si>
    <t>00BDC6</t>
  </si>
  <si>
    <t>900     N/A</t>
  </si>
  <si>
    <t>00BGGB</t>
  </si>
  <si>
    <t>W0255613</t>
  </si>
  <si>
    <t>00BL72</t>
  </si>
  <si>
    <t>102587 - ANTISEIZE COMPOUND LOCTITE 8151 SILVER GRADE 200G AEROS  - Total</t>
  </si>
  <si>
    <t xml:space="preserve">102910 - GREASE EXTREME PRESSURE GADUS S3 V220C 2 / P18K </t>
  </si>
  <si>
    <t>W0224142</t>
  </si>
  <si>
    <t>009SFQ</t>
  </si>
  <si>
    <t>102910 - GREASE EXTREME PRESSURE GADUS S3 V220C 2 / P18K  - Total</t>
  </si>
  <si>
    <t xml:space="preserve">102911 - OIL ENGINE, HELIX ULTRA 5W-40, 5L </t>
  </si>
  <si>
    <t>Bottle</t>
  </si>
  <si>
    <t>W0234034</t>
  </si>
  <si>
    <t>009N0X</t>
  </si>
  <si>
    <t>W0240134</t>
  </si>
  <si>
    <t>009QR5</t>
  </si>
  <si>
    <t>102911 - OIL ENGINE, HELIX ULTRA 5W-40, 5L  - Total</t>
  </si>
  <si>
    <t xml:space="preserve">103552 - OIL HYDRAULIC, TELLUS, 68 S2 VX 68/D, 209L </t>
  </si>
  <si>
    <t>W0231268</t>
  </si>
  <si>
    <t>00BDM0</t>
  </si>
  <si>
    <t>103552 - OIL HYDRAULIC, TELLUS, 68 S2 VX 68/D, 209L  - Total</t>
  </si>
  <si>
    <t xml:space="preserve">103568 - GREASE, GADUS S3 V460D 2. 450G CARTRIDGE </t>
  </si>
  <si>
    <t>84178A</t>
  </si>
  <si>
    <t>009NXJ</t>
  </si>
  <si>
    <t>W0237728</t>
  </si>
  <si>
    <t>W0245590</t>
  </si>
  <si>
    <t>009WP0</t>
  </si>
  <si>
    <t>W0246736</t>
  </si>
  <si>
    <t>009Y7X</t>
  </si>
  <si>
    <t>W0256231</t>
  </si>
  <si>
    <t>00B68P</t>
  </si>
  <si>
    <t>00BBX3</t>
  </si>
  <si>
    <t>103568 - GREASE, GADUS S3 V460D 2. 450G CARTRIDGE  - Total</t>
  </si>
  <si>
    <t xml:space="preserve">103652 - OIL GEAR OMALA S2 G 220 IBC 1000L </t>
  </si>
  <si>
    <t>W0225003</t>
  </si>
  <si>
    <t>009V06</t>
  </si>
  <si>
    <t>103652 - OIL GEAR OMALA S2 G 220 IBC 1000L  - Total</t>
  </si>
  <si>
    <t xml:space="preserve">103734 - OIL AIR COMPRESSOR CORENA S3 R 46/P 20L </t>
  </si>
  <si>
    <t>W0265049</t>
  </si>
  <si>
    <t>00BLGV</t>
  </si>
  <si>
    <t>103734 - OIL AIR COMPRESSOR CORENA S3 R 46/P 20L  - Total</t>
  </si>
  <si>
    <t xml:space="preserve">103929 - LUBRICANT, TYRE AND RIM, TIP TOP MOUNTING PASTE, 5KG </t>
  </si>
  <si>
    <t>W0248516</t>
  </si>
  <si>
    <t>00BC4Q</t>
  </si>
  <si>
    <t>103929 - LUBRICANT, TYRE AND RIM, TIP TOP MOUNTING PASTE, 5KG  - Total</t>
  </si>
  <si>
    <t>104142 - REFILL CARTRIDGE, S3 V220C 2 GADUS, 250CC, VARIO PERMA STAR AUTO LUBRICATOR,</t>
  </si>
  <si>
    <t>W0228254</t>
  </si>
  <si>
    <t>009VS0</t>
  </si>
  <si>
    <t>W0247066</t>
  </si>
  <si>
    <t>009XY5</t>
  </si>
  <si>
    <t>W0228515</t>
  </si>
  <si>
    <t>W0234408</t>
  </si>
  <si>
    <t>009YL5</t>
  </si>
  <si>
    <t>W0245141</t>
  </si>
  <si>
    <t>009YWF</t>
  </si>
  <si>
    <t>86331A</t>
  </si>
  <si>
    <t>009ZDP</t>
  </si>
  <si>
    <t>86312A</t>
  </si>
  <si>
    <t>W0244598</t>
  </si>
  <si>
    <t>86416A</t>
  </si>
  <si>
    <t>009ZL3</t>
  </si>
  <si>
    <t>009ZNY</t>
  </si>
  <si>
    <t>W0234700</t>
  </si>
  <si>
    <t>00B25Y</t>
  </si>
  <si>
    <t>W0253944</t>
  </si>
  <si>
    <t>00B2TN</t>
  </si>
  <si>
    <t>W0235732</t>
  </si>
  <si>
    <t>W0253841</t>
  </si>
  <si>
    <t>00B8TC</t>
  </si>
  <si>
    <t>W0248969</t>
  </si>
  <si>
    <t>00BFMB</t>
  </si>
  <si>
    <t>W0255607</t>
  </si>
  <si>
    <t>00BLGX</t>
  </si>
  <si>
    <t>104142 - REFILL CARTRIDGE, S3 V220C 2 GADUS, 250CC, VARIO PERMA STAR AUTO LUBRICATOR, - Total</t>
  </si>
  <si>
    <t xml:space="preserve">120270 - OIL, GEAR SPIRAX S2 A 85W-140 / 1000LT POD </t>
  </si>
  <si>
    <t>Pod</t>
  </si>
  <si>
    <t>W0238735</t>
  </si>
  <si>
    <t>009VQ9</t>
  </si>
  <si>
    <t>W0245188</t>
  </si>
  <si>
    <t>009ZTN</t>
  </si>
  <si>
    <t>W0252743</t>
  </si>
  <si>
    <t>W0259510</t>
  </si>
  <si>
    <t>00B7MN</t>
  </si>
  <si>
    <t>W0255365</t>
  </si>
  <si>
    <t>00B7S5</t>
  </si>
  <si>
    <t>W0263617</t>
  </si>
  <si>
    <t>00BC1C</t>
  </si>
  <si>
    <t>W0258221</t>
  </si>
  <si>
    <t>00BC95</t>
  </si>
  <si>
    <t>W0258243</t>
  </si>
  <si>
    <t>00BD1X</t>
  </si>
  <si>
    <t>120270 - OIL, GEAR SPIRAX S2 A 85W-140 / 1000LT POD  - Total</t>
  </si>
  <si>
    <t xml:space="preserve">121358 - OIL GEAR LSX DIFFERENTIALS 20 LTR 85W-140 </t>
  </si>
  <si>
    <t>W0259871</t>
  </si>
  <si>
    <t>00BFN3</t>
  </si>
  <si>
    <t>121358 - OIL GEAR LSX DIFFERENTIALS 20 LTR 85W-140  - Total</t>
  </si>
  <si>
    <t xml:space="preserve">122449 - GREASE LGHP2/0.4 SKF  </t>
  </si>
  <si>
    <t>00BH6Q</t>
  </si>
  <si>
    <t>W0243366</t>
  </si>
  <si>
    <t>00BLG6</t>
  </si>
  <si>
    <t>122449 - GREASE LGHP2/0.4 SKF   - Total</t>
  </si>
  <si>
    <t xml:space="preserve">122561 - OIL GEAR SPIRAX S4 AT 75W90 / 20L/DRUM </t>
  </si>
  <si>
    <t>122561 - OIL GEAR SPIRAX S4 AT 75W90 / 20L/DRUM  - Total</t>
  </si>
  <si>
    <t xml:space="preserve">122716 - OIL, HYDR,TELLUS S2 VX 68 1000L IBC </t>
  </si>
  <si>
    <t>W0224003</t>
  </si>
  <si>
    <t>009QSR</t>
  </si>
  <si>
    <t>122716 - OIL, HYDR,TELLUS S2 VX 68 1000L IBC  - Total</t>
  </si>
  <si>
    <t xml:space="preserve">122718 - GREASE, GADUS S3 V460DM 2 18KG/DRUM </t>
  </si>
  <si>
    <t>W0224099</t>
  </si>
  <si>
    <t>009SC3</t>
  </si>
  <si>
    <t>W0226685</t>
  </si>
  <si>
    <t>W0244064</t>
  </si>
  <si>
    <t>00BBD8</t>
  </si>
  <si>
    <t>122718 - GREASE, GADUS S3 V460DM 2 18KG/DRUM  - Total</t>
  </si>
  <si>
    <t xml:space="preserve">122926 - OIL HYDRAULIC (DONAX TC/50) SPIRAX S4 CX50 1000LTR OTC </t>
  </si>
  <si>
    <t>W0235851</t>
  </si>
  <si>
    <t>009MDK</t>
  </si>
  <si>
    <t>009MVF</t>
  </si>
  <si>
    <t>W0237158</t>
  </si>
  <si>
    <t>009QCN</t>
  </si>
  <si>
    <t>W0241292</t>
  </si>
  <si>
    <t>W0245327</t>
  </si>
  <si>
    <t>00B0H6</t>
  </si>
  <si>
    <t>122926 - OIL HYDRAULIC (DONAX TC/50) SPIRAX S4 CX50 1000LTR OTC  - Total</t>
  </si>
  <si>
    <t>122929 - OIL HYDRAULIC SPIRAX S4 CX60 1000LTR IBC (DONAX TC60)</t>
  </si>
  <si>
    <t>W0237293</t>
  </si>
  <si>
    <t>009VJJ</t>
  </si>
  <si>
    <t>W0242108</t>
  </si>
  <si>
    <t>009X8L</t>
  </si>
  <si>
    <t>W0262093</t>
  </si>
  <si>
    <t>00BBK0</t>
  </si>
  <si>
    <t>W0252660</t>
  </si>
  <si>
    <t>00BFF0</t>
  </si>
  <si>
    <t>122929 - OIL HYDRAULIC SPIRAX S4 CX60 1000LTR IBC (DONAX TC60) - Total</t>
  </si>
  <si>
    <t xml:space="preserve">123620 - GREASE, GADUS S3 V460DM 2_ 180KG </t>
  </si>
  <si>
    <t>W0217700</t>
  </si>
  <si>
    <t>009LZ1</t>
  </si>
  <si>
    <t>W0222302</t>
  </si>
  <si>
    <t>009PDN</t>
  </si>
  <si>
    <t>W0223981</t>
  </si>
  <si>
    <t>009PTM</t>
  </si>
  <si>
    <t>W0226693</t>
  </si>
  <si>
    <t>009TBK</t>
  </si>
  <si>
    <t>W0225000</t>
  </si>
  <si>
    <t>W0228370</t>
  </si>
  <si>
    <t>W0228369</t>
  </si>
  <si>
    <t>W0230753</t>
  </si>
  <si>
    <t>00B0L1</t>
  </si>
  <si>
    <t>W0248711</t>
  </si>
  <si>
    <t>00B0ZX</t>
  </si>
  <si>
    <t>W0253837</t>
  </si>
  <si>
    <t>00B4H7</t>
  </si>
  <si>
    <t>W0238416</t>
  </si>
  <si>
    <t>W0248894</t>
  </si>
  <si>
    <t>00BD6J</t>
  </si>
  <si>
    <t>W0269721</t>
  </si>
  <si>
    <t>00BHJT</t>
  </si>
  <si>
    <t>W0252000</t>
  </si>
  <si>
    <t>00BJY7</t>
  </si>
  <si>
    <t>W0252001</t>
  </si>
  <si>
    <t>00BKC9</t>
  </si>
  <si>
    <t>123620 - GREASE, GADUS S3 V460DM 2_ 180KG  - Total</t>
  </si>
  <si>
    <t xml:space="preserve">124779 - OIL ENGINE RIMULA R4 MV 15W40, CK4, LOW ASH, 1000L IBC </t>
  </si>
  <si>
    <t>OPR63</t>
  </si>
  <si>
    <t>009MQ4</t>
  </si>
  <si>
    <t>W0230880</t>
  </si>
  <si>
    <t>009NDT</t>
  </si>
  <si>
    <t>009NX6</t>
  </si>
  <si>
    <t>009QDQ</t>
  </si>
  <si>
    <t>009QL7</t>
  </si>
  <si>
    <t>W0237157</t>
  </si>
  <si>
    <t>009TFT</t>
  </si>
  <si>
    <t>009V5G</t>
  </si>
  <si>
    <t>W0240114</t>
  </si>
  <si>
    <t>009XSM</t>
  </si>
  <si>
    <t>009Z32</t>
  </si>
  <si>
    <t>00B0ZM</t>
  </si>
  <si>
    <t>00B2CV</t>
  </si>
  <si>
    <t>87255A</t>
  </si>
  <si>
    <t>00B42K</t>
  </si>
  <si>
    <t>A:817</t>
  </si>
  <si>
    <t>00B42J</t>
  </si>
  <si>
    <t>00B59K</t>
  </si>
  <si>
    <t>00B8XB</t>
  </si>
  <si>
    <t>00BDF0</t>
  </si>
  <si>
    <t>W0265882</t>
  </si>
  <si>
    <t>00BFVN</t>
  </si>
  <si>
    <t>00BH55</t>
  </si>
  <si>
    <t>00BKDP</t>
  </si>
  <si>
    <t>Job Issue A:470</t>
  </si>
  <si>
    <t>00BM0R</t>
  </si>
  <si>
    <t>124779 - OIL ENGINE RIMULA R4 MV 15W40, CK4, LOW ASH, 1000L IBC  - Total</t>
  </si>
  <si>
    <t xml:space="preserve">124972 - OIL HYDRAULIC, TELLUS, S2 VX 46, 1000L IBC </t>
  </si>
  <si>
    <t>W0245623</t>
  </si>
  <si>
    <t>00B41W</t>
  </si>
  <si>
    <t>W0248958</t>
  </si>
  <si>
    <t>00BG6W</t>
  </si>
  <si>
    <t>124972 - OIL HYDRAULIC, TELLUS, S2 VX 46, 1000L IBC  - Total</t>
  </si>
  <si>
    <t xml:space="preserve">124987 - GREASE, GADUS S3 V460D 2 IBC-K  </t>
  </si>
  <si>
    <t>009LPF</t>
  </si>
  <si>
    <t>124987 - GREASE, GADUS S3 V460D 2 IBC-K   - Total</t>
  </si>
  <si>
    <t xml:space="preserve">124995 - OIL COMPRESSOR ISO150 5L SUIT K50 COMPRESSOR </t>
  </si>
  <si>
    <t>W0209321</t>
  </si>
  <si>
    <t>009MW4</t>
  </si>
  <si>
    <t>00B118</t>
  </si>
  <si>
    <t>124995 - OIL COMPRESSOR ISO150 5L SUIT K50 COMPRESSOR  - Total</t>
  </si>
  <si>
    <t xml:space="preserve">125456 - OIL HYDR SPIRAX S4 CX30 IBC  </t>
  </si>
  <si>
    <t>W0229150</t>
  </si>
  <si>
    <t>W0235209</t>
  </si>
  <si>
    <t>009PM1</t>
  </si>
  <si>
    <t>009PY1</t>
  </si>
  <si>
    <t>W0238732</t>
  </si>
  <si>
    <t>009X14</t>
  </si>
  <si>
    <t>W0245250</t>
  </si>
  <si>
    <t>W0242109</t>
  </si>
  <si>
    <t>00B0GM</t>
  </si>
  <si>
    <t>W0250720</t>
  </si>
  <si>
    <t>00B2CT</t>
  </si>
  <si>
    <t>W0252655</t>
  </si>
  <si>
    <t>00B5YJ</t>
  </si>
  <si>
    <t>W0252662</t>
  </si>
  <si>
    <t>00B7LB</t>
  </si>
  <si>
    <t>W0253834</t>
  </si>
  <si>
    <t>00B94M</t>
  </si>
  <si>
    <t>W0245191</t>
  </si>
  <si>
    <t>00B9T3</t>
  </si>
  <si>
    <t>W0261667</t>
  </si>
  <si>
    <t>00BBL0</t>
  </si>
  <si>
    <t>W0258240</t>
  </si>
  <si>
    <t>00BDJN</t>
  </si>
  <si>
    <t>W0259881</t>
  </si>
  <si>
    <t>00BHCD</t>
  </si>
  <si>
    <t>W0265029</t>
  </si>
  <si>
    <t>00BJ7W</t>
  </si>
  <si>
    <t>W0272453</t>
  </si>
  <si>
    <t>00BK9V</t>
  </si>
  <si>
    <t>125456 - OIL HYDR SPIRAX S4 CX30 IBC   - Total</t>
  </si>
  <si>
    <t xml:space="preserve">125457 - OIL TRANS SPIRAX S3 ATF MD3 20LT </t>
  </si>
  <si>
    <t>00B2S5</t>
  </si>
  <si>
    <t>00B7M4</t>
  </si>
  <si>
    <t>W0269916</t>
  </si>
  <si>
    <t>00BKP7</t>
  </si>
  <si>
    <t>125457 - OIL TRANS SPIRAX S3 ATF MD3 20LT  - Total</t>
  </si>
  <si>
    <t xml:space="preserve">125465 - OIL TRANS SPIRAX S6 ATF X 20LT  </t>
  </si>
  <si>
    <t>W0241138</t>
  </si>
  <si>
    <t>009RX2</t>
  </si>
  <si>
    <t>W0245177</t>
  </si>
  <si>
    <t>00B1VB</t>
  </si>
  <si>
    <t>W0257447</t>
  </si>
  <si>
    <t>00B6SG</t>
  </si>
  <si>
    <t>125465 - OIL TRANS SPIRAX S6 ATF X 20LT   - Total</t>
  </si>
  <si>
    <t xml:space="preserve">126696 - OIL, HYDRAULIC, HN46, HITACHI IBC/1000L </t>
  </si>
  <si>
    <t>W0231083</t>
  </si>
  <si>
    <t>009R59</t>
  </si>
  <si>
    <t>W0225960</t>
  </si>
  <si>
    <t>W0250067</t>
  </si>
  <si>
    <t>00B546</t>
  </si>
  <si>
    <t>W0259454</t>
  </si>
  <si>
    <t>126696 - OIL, HYDRAULIC, HN46, HITACHI IBC/1000L  - Total</t>
  </si>
  <si>
    <t xml:space="preserve">127921 - OIL, GEAR, OMALA S2 GX 150, IBC, 1000L </t>
  </si>
  <si>
    <t>W0219371</t>
  </si>
  <si>
    <t>009MB3</t>
  </si>
  <si>
    <t>W0219369</t>
  </si>
  <si>
    <t>W0219396</t>
  </si>
  <si>
    <t>009MTV</t>
  </si>
  <si>
    <t>W0216166</t>
  </si>
  <si>
    <t>009MVQ</t>
  </si>
  <si>
    <t>W0214627</t>
  </si>
  <si>
    <t>84442A</t>
  </si>
  <si>
    <t>009QV0</t>
  </si>
  <si>
    <t>W0219739</t>
  </si>
  <si>
    <t>W0198428</t>
  </si>
  <si>
    <t>00B44C</t>
  </si>
  <si>
    <t>00B44D</t>
  </si>
  <si>
    <t>W0250340</t>
  </si>
  <si>
    <t>W0197278</t>
  </si>
  <si>
    <t>W0238254</t>
  </si>
  <si>
    <t>00B78V</t>
  </si>
  <si>
    <t>W0248814</t>
  </si>
  <si>
    <t>00BBKD</t>
  </si>
  <si>
    <t>W0248980</t>
  </si>
  <si>
    <t>00BFQZ</t>
  </si>
  <si>
    <t>00BG2J</t>
  </si>
  <si>
    <t>W0249104</t>
  </si>
  <si>
    <t>00BH4T</t>
  </si>
  <si>
    <t>00BJ0V</t>
  </si>
  <si>
    <t>W0259768</t>
  </si>
  <si>
    <t>W0251927</t>
  </si>
  <si>
    <t>00BL31</t>
  </si>
  <si>
    <t>W0252072</t>
  </si>
  <si>
    <t>00BLXR</t>
  </si>
  <si>
    <t>127921 - OIL, GEAR, OMALA S2 GX 150, IBC, 1000L  - Total</t>
  </si>
  <si>
    <t xml:space="preserve">128131 - LUBRICANT, WIRE ROPE, LANOTEC HW\RL20-CUBE, 20L </t>
  </si>
  <si>
    <t>W0230702</t>
  </si>
  <si>
    <t>00B0PY</t>
  </si>
  <si>
    <t>128131 - LUBRICANT, WIRE ROPE, LANOTEC HW\RL20-CUBE, 20L  - Total</t>
  </si>
  <si>
    <t xml:space="preserve">128162 - OIL, GEAR, 90W, GL4, 200L DRUM HITACHI </t>
  </si>
  <si>
    <t>W0229729</t>
  </si>
  <si>
    <t>W0245190</t>
  </si>
  <si>
    <t>00B1H3</t>
  </si>
  <si>
    <t>00B4HC</t>
  </si>
  <si>
    <t>W0255448</t>
  </si>
  <si>
    <t>00B6J2</t>
  </si>
  <si>
    <t>W0259878</t>
  </si>
  <si>
    <t>00BFFH</t>
  </si>
  <si>
    <t>W0263497</t>
  </si>
  <si>
    <t>00BHJW</t>
  </si>
  <si>
    <t>128162 - OIL, GEAR, 90W, GL4, 200L DRUM HITACHI  - Total</t>
  </si>
  <si>
    <t>131278 - GREASE, PREMIUM, HEAVY DUTY, NLGI 2, 3377123, 20KG TUB SUIT LT125 AUTO LUBE</t>
  </si>
  <si>
    <t>Tub</t>
  </si>
  <si>
    <t>131278 - GREASE, PREMIUM, HEAVY DUTY, NLGI 2, 3377123, 20KG TUB SUIT LT125 AUTO LUBE - Total</t>
  </si>
  <si>
    <t xml:space="preserve">131286 - OIL, GEAR, OMALA S4 GXV 680, 180 1000L </t>
  </si>
  <si>
    <t>IBC 1000L</t>
  </si>
  <si>
    <t>W0224127</t>
  </si>
  <si>
    <t>009S07</t>
  </si>
  <si>
    <t>131286 - OIL, GEAR, OMALA S4 GXV 680, 180 1000L  - Total</t>
  </si>
  <si>
    <t xml:space="preserve">133120 - GREASE, COUPLING, LONG TERM, FALK 934510, BUCKET/15.8KG </t>
  </si>
  <si>
    <t>Bucket</t>
  </si>
  <si>
    <t>W0234350</t>
  </si>
  <si>
    <t>009TJB</t>
  </si>
  <si>
    <t>133120 - GREASE, COUPLING, LONG TERM, FALK 934510, BUCKET/15.8KG  - Total</t>
  </si>
  <si>
    <t xml:space="preserve">136048 - OIL, GEAR, OMALA, S2 GX 460, IBC 1000L </t>
  </si>
  <si>
    <t>W0230093</t>
  </si>
  <si>
    <t>00B58P</t>
  </si>
  <si>
    <t>W0244241</t>
  </si>
  <si>
    <t>00BBS2</t>
  </si>
  <si>
    <t>136048 - OIL, GEAR, OMALA, S2 GX 460, IBC 1000L  - Total</t>
  </si>
  <si>
    <t>140233 - REFILL CARTRIDGE, C/W BAT S3 T100 GADUS 250CC PERMA STAR, AUTO LUBRICATOR,</t>
  </si>
  <si>
    <t>W0245130</t>
  </si>
  <si>
    <t>W0242657</t>
  </si>
  <si>
    <t>009ZVS</t>
  </si>
  <si>
    <t>W0242658</t>
  </si>
  <si>
    <t>W0226203</t>
  </si>
  <si>
    <t>00B14V</t>
  </si>
  <si>
    <t>W0232438</t>
  </si>
  <si>
    <t>00B4LY</t>
  </si>
  <si>
    <t>W0232437</t>
  </si>
  <si>
    <t>W0256321</t>
  </si>
  <si>
    <t>00B4LV</t>
  </si>
  <si>
    <t>W0258813</t>
  </si>
  <si>
    <t>00BHVC</t>
  </si>
  <si>
    <t>W0233626</t>
  </si>
  <si>
    <t>00BJ67</t>
  </si>
  <si>
    <t>W0258812</t>
  </si>
  <si>
    <t>W0233625</t>
  </si>
  <si>
    <t>00BJ68</t>
  </si>
  <si>
    <t>W0242708</t>
  </si>
  <si>
    <t>W0233624</t>
  </si>
  <si>
    <t>140233 - REFILL CARTRIDGE, C/W BAT S3 T100 GADUS 250CC PERMA STAR, AUTO LUBRICATOR, - Total</t>
  </si>
  <si>
    <t xml:space="preserve">140261 - GREASE, GADUS, S3 V460DM 2 HOPPER, RED ROCKET, 1000KG </t>
  </si>
  <si>
    <t>009NGG</t>
  </si>
  <si>
    <t>W0237101</t>
  </si>
  <si>
    <t>009PS7</t>
  </si>
  <si>
    <t>W0237563</t>
  </si>
  <si>
    <t>009S23</t>
  </si>
  <si>
    <t>W0237589</t>
  </si>
  <si>
    <t>W0237615</t>
  </si>
  <si>
    <t>W0237694</t>
  </si>
  <si>
    <t>009VM8</t>
  </si>
  <si>
    <t>W0245952</t>
  </si>
  <si>
    <t>W0245943</t>
  </si>
  <si>
    <t>009ZCV</t>
  </si>
  <si>
    <t>W0247155</t>
  </si>
  <si>
    <t>009ZXP</t>
  </si>
  <si>
    <t>W0250191</t>
  </si>
  <si>
    <t>00B20D</t>
  </si>
  <si>
    <t>00B29W</t>
  </si>
  <si>
    <t>00B2B6</t>
  </si>
  <si>
    <t>00B29R</t>
  </si>
  <si>
    <t>W0252745</t>
  </si>
  <si>
    <t>00B4S8</t>
  </si>
  <si>
    <t>W0252727</t>
  </si>
  <si>
    <t>00B4S7</t>
  </si>
  <si>
    <t>W0255437</t>
  </si>
  <si>
    <t>00B7CR</t>
  </si>
  <si>
    <t>W0258318</t>
  </si>
  <si>
    <t>00B8SX</t>
  </si>
  <si>
    <t>88817A</t>
  </si>
  <si>
    <t>00B9PL</t>
  </si>
  <si>
    <t>W0262925</t>
  </si>
  <si>
    <t>00BCXN</t>
  </si>
  <si>
    <t>W0262939</t>
  </si>
  <si>
    <t>00BDDH</t>
  </si>
  <si>
    <t>00BGHL</t>
  </si>
  <si>
    <t>W0263480</t>
  </si>
  <si>
    <t>00BH5Z</t>
  </si>
  <si>
    <t>W0271908</t>
  </si>
  <si>
    <t>00BK81</t>
  </si>
  <si>
    <t>W0265021</t>
  </si>
  <si>
    <t>W0265040</t>
  </si>
  <si>
    <t>W0273920</t>
  </si>
  <si>
    <t>00BLF3</t>
  </si>
  <si>
    <t>140261 - GREASE, GADUS, S3 V460DM 2 HOPPER, RED ROCKET, 1000KG  - Total</t>
  </si>
  <si>
    <t xml:space="preserve">140286 - OIL, INSULATING, ELEC DIALA S4 ZX-1 TRANSFORMER 209L DRUM </t>
  </si>
  <si>
    <t>W0264587</t>
  </si>
  <si>
    <t>00BCTY</t>
  </si>
  <si>
    <t>140286 - OIL, INSULATING, ELEC DIALA S4 ZX-1 TRANSFORMER 209L DRUM  - Total</t>
  </si>
  <si>
    <t>140463 - REFILL CARTRIDGE, S3 V220C 2 GADUS, 500CC, PERMA STAR AUTO LUBRICATOR</t>
  </si>
  <si>
    <t>W0235671</t>
  </si>
  <si>
    <t>009Y1S</t>
  </si>
  <si>
    <t>W0248729</t>
  </si>
  <si>
    <t>009ZDN</t>
  </si>
  <si>
    <t>W0266738</t>
  </si>
  <si>
    <t>00BFRX</t>
  </si>
  <si>
    <t>W0266740</t>
  </si>
  <si>
    <t>W0266739</t>
  </si>
  <si>
    <t>00BGXM</t>
  </si>
  <si>
    <t>W0252068</t>
  </si>
  <si>
    <t>00BL9Y</t>
  </si>
  <si>
    <t>140463 - REFILL CARTRIDGE, S3 V220C 2 GADUS, 500CC, PERMA STAR AUTO LUBRICATOR - Total</t>
  </si>
  <si>
    <t>140502 - OIL, RIMULA R4MV 15W40 CK4 LOW ASH, BULK, 25,000L TANK</t>
  </si>
  <si>
    <t>Litre</t>
  </si>
  <si>
    <t>W0236865</t>
  </si>
  <si>
    <t>009LZ2</t>
  </si>
  <si>
    <t>W0240246</t>
  </si>
  <si>
    <t>009QQ0</t>
  </si>
  <si>
    <t>009R5H</t>
  </si>
  <si>
    <t>W0245145</t>
  </si>
  <si>
    <t>009VJF</t>
  </si>
  <si>
    <t>W0245900</t>
  </si>
  <si>
    <t>009WNZ</t>
  </si>
  <si>
    <t>W0245146</t>
  </si>
  <si>
    <t>00BG92</t>
  </si>
  <si>
    <t>140502 - OIL, RIMULA R4MV 15W40 CK4 LOW ASH, BULK, 25,000L TANK - Total</t>
  </si>
  <si>
    <t>140560 - REFILL CARTRIDGE, S3 T100 GADUS, 60CC, PERMA STAR, AUTO LUBRICATOR, C/W BAT</t>
  </si>
  <si>
    <t>00B44L</t>
  </si>
  <si>
    <t>W0232446</t>
  </si>
  <si>
    <t>140560 - REFILL CARTRIDGE, S3 T100 GADUS, 60CC, PERMA STAR, AUTO LUBRICATOR, C/W BAT - Total</t>
  </si>
  <si>
    <t>140561 - REFILL CARTRIDGE, S3 T100 GADUS, 120CC, PERMA STAR, AUTO LUBRICATOR, C/W BAT</t>
  </si>
  <si>
    <t>00B4F5</t>
  </si>
  <si>
    <t>140561 - REFILL CARTRIDGE, S3 T100 GADUS, 120CC, PERMA STAR, AUTO LUBRICATOR, C/W BAT - Total</t>
  </si>
  <si>
    <t xml:space="preserve">140767 - OIL, HYDRAULIC, TURBO T 68, 1000L IBC </t>
  </si>
  <si>
    <t>W0207719</t>
  </si>
  <si>
    <t>00BDLX</t>
  </si>
  <si>
    <t>140767 - OIL, HYDRAULIC, TURBO T 68, 1000L IBC  - Total</t>
  </si>
  <si>
    <t xml:space="preserve">140909 - GREASE, CEPLATTYN GT 10, 190KG MET </t>
  </si>
  <si>
    <t>W0219425</t>
  </si>
  <si>
    <t>009MDM</t>
  </si>
  <si>
    <t>W0222304</t>
  </si>
  <si>
    <t>009PLK</t>
  </si>
  <si>
    <t>009S08</t>
  </si>
  <si>
    <t>009SBR</t>
  </si>
  <si>
    <t>W0225004</t>
  </si>
  <si>
    <t>W0234541</t>
  </si>
  <si>
    <t>00B1VG</t>
  </si>
  <si>
    <t>W0235802</t>
  </si>
  <si>
    <t>00B4R6</t>
  </si>
  <si>
    <t>00BG22</t>
  </si>
  <si>
    <t>W0252118</t>
  </si>
  <si>
    <t>00BLC9</t>
  </si>
  <si>
    <t>140909 - GREASE, CEPLATTYN GT 10, 190KG MET  - Total</t>
  </si>
  <si>
    <t xml:space="preserve">141060 - OIL HYDRAULIC, TELLUS, S3 M 68, BULK, 12000L TANK </t>
  </si>
  <si>
    <t>009QQ8</t>
  </si>
  <si>
    <t>009RC5</t>
  </si>
  <si>
    <t>141060 - OIL HYDRAULIC, TELLUS, S3 M 68, BULK, 12000L TANK  - Total</t>
  </si>
  <si>
    <t xml:space="preserve">900351 - GREASE EXPOSED GEAR GADUS S4 OGFP IBC- K RED ROCKET </t>
  </si>
  <si>
    <t>W0234797</t>
  </si>
  <si>
    <t>00B3RV</t>
  </si>
  <si>
    <t>W0258394</t>
  </si>
  <si>
    <t>00B6QX</t>
  </si>
  <si>
    <t>900351 - GREASE EXPOSED GEAR GADUS S4 OGFP IBC- K RED ROCKET  - Total</t>
  </si>
  <si>
    <t>Overall - Total</t>
  </si>
  <si>
    <r>
      <t>Thursday, 15-Jan-2026</t>
    </r>
    <r>
      <rPr>
        <sz val="10"/>
        <color rgb="FF000000"/>
        <rFont val="Andale WT"/>
        <family val="2"/>
      </rPr>
      <t xml:space="preserve"> </t>
    </r>
    <r>
      <rPr>
        <sz val="8"/>
        <color rgb="FF000000"/>
        <rFont val="Andale WT"/>
        <family val="2"/>
      </rPr>
      <t xml:space="preserve">1:50:06 PMUser: </t>
    </r>
    <r>
      <rPr>
        <sz val="10"/>
        <color rgb="FF000000"/>
        <rFont val="Andale WT"/>
        <family val="2"/>
      </rPr>
      <t>murray.lonerganPO</t>
    </r>
  </si>
  <si>
    <t>Pronto Xi Business Intelligence with IBM Cognos</t>
  </si>
  <si>
    <t xml:space="preserve">100798 - ACETONE SOLVENT 20L  </t>
  </si>
  <si>
    <t>LABC - LAB CONSUMABLES, GAS &amp; CHEMLS</t>
  </si>
  <si>
    <t>W0243914</t>
  </si>
  <si>
    <t>009V05</t>
  </si>
  <si>
    <t>100798 - ACETONE SOLVENT 20L   - Total</t>
  </si>
  <si>
    <t xml:space="preserve">100991 - HYDROCHLORIC ACID REAGENT 32% TECHNICAL GRADE 20L DRUM </t>
  </si>
  <si>
    <t>009VQ3</t>
  </si>
  <si>
    <t>00B0PR</t>
  </si>
  <si>
    <t>100991 - HYDROCHLORIC ACID REAGENT 32% TECHNICAL GRADE 20L DRUM  - Total</t>
  </si>
  <si>
    <t xml:space="preserve">101399 - NITRIC ACID 70% AR 2.5L BOTTL E </t>
  </si>
  <si>
    <t>00BJVS</t>
  </si>
  <si>
    <t>101399 - NITRIC ACID 70% AR 2.5L BOTTL E  - Total</t>
  </si>
  <si>
    <t xml:space="preserve">101917 - CUTTING FLUID ULTRACUT CLEAR 370 CUT/COOLANT FLUID </t>
  </si>
  <si>
    <t>W0238207</t>
  </si>
  <si>
    <t>101917 - CUTTING FLUID ULTRACUT CLEAR 370 CUT/COOLANT FLUID  - Total</t>
  </si>
  <si>
    <t xml:space="preserve">103071 - PROPANE HANDIGAS Q SIZE 18KG  </t>
  </si>
  <si>
    <t>W0230007</t>
  </si>
  <si>
    <t>009TNQ</t>
  </si>
  <si>
    <t>009XN5</t>
  </si>
  <si>
    <t>W0246818</t>
  </si>
  <si>
    <t>009ZCT</t>
  </si>
  <si>
    <t>W0238334</t>
  </si>
  <si>
    <t>00B5X1</t>
  </si>
  <si>
    <t>W0258340</t>
  </si>
  <si>
    <t>00B8VH</t>
  </si>
  <si>
    <t>W0266947</t>
  </si>
  <si>
    <t>00BH5B</t>
  </si>
  <si>
    <t>W0265271</t>
  </si>
  <si>
    <t>00BJ5H</t>
  </si>
  <si>
    <t>103071 - PROPANE HANDIGAS Q SIZE 18KG   - Total</t>
  </si>
  <si>
    <t xml:space="preserve">103203 - HYDROCHLORIC ACID MIN 32% STR ENGTH BULK KILOGRAM ISSUE </t>
  </si>
  <si>
    <t>ACID - ACID</t>
  </si>
  <si>
    <t>kilogram</t>
  </si>
  <si>
    <t>A:470</t>
  </si>
  <si>
    <t>009SDL</t>
  </si>
  <si>
    <t>009YYR</t>
  </si>
  <si>
    <t>00B3H5</t>
  </si>
  <si>
    <t>00B99J</t>
  </si>
  <si>
    <t>00BG8H</t>
  </si>
  <si>
    <t>00BM69</t>
  </si>
  <si>
    <t>103203 - HYDROCHLORIC ACID MIN 32% STR ENGTH BULK KILOGRAM ISSUE  - Total</t>
  </si>
  <si>
    <t xml:space="preserve">103430 - SODIUM CYANIDE REAGENT LIQUOR 30-33% W/W AND, BULK </t>
  </si>
  <si>
    <t>CYAN - CYANIDE</t>
  </si>
  <si>
    <t>103430 - SODIUM CYANIDE REAGENT LIQUOR 30-33% W/W AND, BULK  - Total</t>
  </si>
  <si>
    <t xml:space="preserve">120407 - COOLANT ANTIFREEZE HD PREMIUM N COOL 50/50 - 1000LTR OTC </t>
  </si>
  <si>
    <t>W0225932</t>
  </si>
  <si>
    <t>009QLY</t>
  </si>
  <si>
    <t>W0245925</t>
  </si>
  <si>
    <t>00B1H2</t>
  </si>
  <si>
    <t>W0205794</t>
  </si>
  <si>
    <t>120407 - COOLANT ANTIFREEZE HD PREMIUM N COOL 50/50 - 1000LTR OTC  - Total</t>
  </si>
  <si>
    <t xml:space="preserve">121352 - PROPANE HANDIGAS 45KGS SIZE  </t>
  </si>
  <si>
    <t>W0228407</t>
  </si>
  <si>
    <t>009WDC</t>
  </si>
  <si>
    <t>W0247176</t>
  </si>
  <si>
    <t>00B1H4</t>
  </si>
  <si>
    <t>CACP0033</t>
  </si>
  <si>
    <t>00B8L0</t>
  </si>
  <si>
    <t>W0255566</t>
  </si>
  <si>
    <t>00BC5P</t>
  </si>
  <si>
    <t>W0255561</t>
  </si>
  <si>
    <t>00BKCW</t>
  </si>
  <si>
    <t>00BLVS</t>
  </si>
  <si>
    <t>121352 - PROPANE HANDIGAS 45KGS SIZE   - Total</t>
  </si>
  <si>
    <t xml:space="preserve">123339 - ACID HYDROCHLORIC DILUTE 9% 1000L IBC </t>
  </si>
  <si>
    <t>W0225827</t>
  </si>
  <si>
    <t>009QVB</t>
  </si>
  <si>
    <t>W0229950</t>
  </si>
  <si>
    <t>009Y8Y</t>
  </si>
  <si>
    <t>W0247342</t>
  </si>
  <si>
    <t>00BFBH</t>
  </si>
  <si>
    <t>123339 - ACID HYDROCHLORIC DILUTE 9% 1000L IBC  - Total</t>
  </si>
  <si>
    <t xml:space="preserve">126253 - COOLANT, ENGINE, PGXLVITAL 20L CUMMINS </t>
  </si>
  <si>
    <t>W0236538</t>
  </si>
  <si>
    <t>00B0L9</t>
  </si>
  <si>
    <t>W0231127</t>
  </si>
  <si>
    <t>00BD6N</t>
  </si>
  <si>
    <t>W0265392</t>
  </si>
  <si>
    <t>00BJVV</t>
  </si>
  <si>
    <t>90820A</t>
  </si>
  <si>
    <t>00BL09</t>
  </si>
  <si>
    <t>126253 - COOLANT, ENGINE, PGXLVITAL 20L CUMMINS  - Total</t>
  </si>
  <si>
    <t xml:space="preserve">140660 - COOLANT, SUPER LL, 20L,  </t>
  </si>
  <si>
    <t>MPMS - MOBILE PLANT SPARES - MECH</t>
  </si>
  <si>
    <t>W0229641</t>
  </si>
  <si>
    <t>009MDH</t>
  </si>
  <si>
    <t>140660 - COOLANT, SUPER LL, 20L,   - Total</t>
  </si>
  <si>
    <t xml:space="preserve">140661 - COOLANT, LONGLIFE, 20L,  </t>
  </si>
  <si>
    <t>009PKX</t>
  </si>
  <si>
    <t>140661 - COOLANT, LONGLIFE, 20L,   - Total</t>
  </si>
  <si>
    <r>
      <t>Thursday, 15-Jan-2026</t>
    </r>
    <r>
      <rPr>
        <sz val="10"/>
        <color rgb="FF000000"/>
        <rFont val="Andale WT"/>
        <family val="2"/>
      </rPr>
      <t xml:space="preserve"> </t>
    </r>
    <r>
      <rPr>
        <sz val="8"/>
        <color rgb="FF000000"/>
        <rFont val="Andale WT"/>
        <family val="2"/>
      </rPr>
      <t xml:space="preserve">1:26:10 PMUser: </t>
    </r>
    <r>
      <rPr>
        <sz val="10"/>
        <color rgb="FF000000"/>
        <rFont val="Andale WT"/>
        <family val="2"/>
      </rPr>
      <t>murray.lonerganPO</t>
    </r>
  </si>
  <si>
    <t xml:space="preserve">Provide water quality from the various points that may be associated with controlled drainage (such as effluent) and discharge from mine dewatering. </t>
  </si>
  <si>
    <t>Surface water includes lakes, running creeks/streams/rivers, and oceans</t>
  </si>
  <si>
    <t>Water Discharged</t>
  </si>
  <si>
    <t xml:space="preserve">"Method:
Volumes Table
Determine if there were any notifiabke discharges of water from site during the reporting year by reviewing the DETSI notification tracking sheet. The volume of discharge should be available in the DETSI notifications or investigation reports. Update values in red.
Sample Results Table
Use the results of samples taken from the releasing water body. This data can be retrieved from DataSight. 
For each water body, determine an average using the sample results."														
														</t>
  </si>
  <si>
    <t>Discharge to Surface Water</t>
  </si>
  <si>
    <t>DETSI notification tracking sheet, notification/investigations, DataSight</t>
  </si>
  <si>
    <t>Volumes</t>
  </si>
  <si>
    <t>Monthly Volume</t>
  </si>
  <si>
    <t>FY2025 Volume</t>
  </si>
  <si>
    <t>FY2026 Volume</t>
  </si>
  <si>
    <t>Mt Wright Dam (RP5)</t>
  </si>
  <si>
    <t>Gauging Station Data (approx volumes)</t>
  </si>
  <si>
    <t>Sarsfield Sediment Dam  (RP3)</t>
  </si>
  <si>
    <t>Nolans Water Managment Area (RP2)</t>
  </si>
  <si>
    <t>EXP1</t>
  </si>
  <si>
    <t>Estimation (from observations)</t>
  </si>
  <si>
    <t>EXP2</t>
  </si>
  <si>
    <t>NTSFE</t>
  </si>
  <si>
    <t>Sample Results</t>
  </si>
  <si>
    <t>Sample Location</t>
  </si>
  <si>
    <t>TN</t>
  </si>
  <si>
    <t>TP</t>
  </si>
  <si>
    <t>Quantity Spilt and Recovered should match those reported in the Annual Environmental Report</t>
  </si>
  <si>
    <t>If you have no obligation to report a spill to your licencing body, you have no obligation to enter it here.</t>
  </si>
  <si>
    <t>Spill Events</t>
  </si>
  <si>
    <t xml:space="preserve">"Method:
Spills Table
Determine if there were any notifiable spills on site during the reporting year by reviewing the DETSI notification tracking sheet. The volume of spill should be available in the DETSI notifications or investigation reports. Update values in red.
Sample Results Table
Use the results of samples taken from the spilled material (if available). This data can be retrieved from DataSight. 
For each spill, determine an average using the sample results."															</t>
  </si>
  <si>
    <t>Fuel Spills</t>
  </si>
  <si>
    <t>Spill Response 1</t>
  </si>
  <si>
    <t>Spill Response 2</t>
  </si>
  <si>
    <t>Reporting</t>
  </si>
  <si>
    <t>Product</t>
  </si>
  <si>
    <t>Date</t>
  </si>
  <si>
    <t>Spill Destination</t>
  </si>
  <si>
    <t xml:space="preserve">Qty Spilt </t>
  </si>
  <si>
    <t>Qty recovered</t>
  </si>
  <si>
    <t>Response type</t>
  </si>
  <si>
    <t>Unrecovered Spill</t>
  </si>
  <si>
    <t>Has this spill been reported to your licencing body?</t>
  </si>
  <si>
    <t>Should it be reported to the NPI Unit?</t>
  </si>
  <si>
    <t>Effluent (Water Based) Spills</t>
  </si>
  <si>
    <t>Other Spills</t>
  </si>
  <si>
    <t>Please Enter</t>
  </si>
  <si>
    <t>Effluent Spill Samples</t>
  </si>
  <si>
    <t>Processing Chemicals, 
please list</t>
  </si>
  <si>
    <t>Response</t>
  </si>
  <si>
    <t>Water Spill</t>
  </si>
  <si>
    <t>Fuel Spill</t>
  </si>
  <si>
    <t>Water - provide sample</t>
  </si>
  <si>
    <t>Destruction (Offsite)</t>
  </si>
  <si>
    <t>Effluent - provide sample</t>
  </si>
  <si>
    <t>Oil</t>
  </si>
  <si>
    <t>Energy Recovery [Voluntary Reporting]</t>
  </si>
  <si>
    <t>Saline Water</t>
  </si>
  <si>
    <t>Immobilisation [Voluntary Reporting]</t>
  </si>
  <si>
    <t>Hypersaline Water - provide sample</t>
  </si>
  <si>
    <t>PULP</t>
  </si>
  <si>
    <t>Chemical Dust Suppressant - provide sample</t>
  </si>
  <si>
    <t>low aromatic ULP/Opal</t>
  </si>
  <si>
    <t>Long Term Waste Storage</t>
  </si>
  <si>
    <t>Tailing Liquids - provide sample</t>
  </si>
  <si>
    <t>Avgas 100</t>
  </si>
  <si>
    <t>Partial Purification [Voluntary Reporting]</t>
  </si>
  <si>
    <t>Process Water - provide sample</t>
  </si>
  <si>
    <t>Avgas LL</t>
  </si>
  <si>
    <t>Purification [Voluntary Reporting]</t>
  </si>
  <si>
    <t>PFW</t>
  </si>
  <si>
    <t>Jet Kerosene</t>
  </si>
  <si>
    <t>Recycling [Voluntary Reporting]</t>
  </si>
  <si>
    <t>Other (please enter)</t>
  </si>
  <si>
    <t>Hydrocarbons</t>
  </si>
  <si>
    <t>Remediation [Voluntary Reporting]</t>
  </si>
  <si>
    <t>Light Crude Oil</t>
  </si>
  <si>
    <t>Reprocessing [Voluntary Reporting]</t>
  </si>
  <si>
    <t>Heavy Crude Oil</t>
  </si>
  <si>
    <t>Reuse [Voluntary Reporting]</t>
  </si>
  <si>
    <t>Sewerage (Offsite)</t>
  </si>
  <si>
    <t>Tailings Storage</t>
  </si>
  <si>
    <t>Treatment (Offsite)</t>
  </si>
  <si>
    <t>Underground Injection</t>
  </si>
  <si>
    <t>Transfers of substances to mandatory transfer destinations must be reported, while transfers of substances to voluntary transfer destinations may be reported</t>
  </si>
  <si>
    <t xml:space="preserve">Once QWDS Monofill survey for the current reporting year is complete, use the data from that to fill out this section. </t>
  </si>
  <si>
    <t>Destination Type</t>
  </si>
  <si>
    <t>Destination</t>
  </si>
  <si>
    <r>
      <t>Waste Category</t>
    </r>
    <r>
      <rPr>
        <sz val="10"/>
        <color rgb="FFFF0000"/>
        <rFont val="Arial"/>
        <family val="2"/>
      </rPr>
      <t xml:space="preserve"> (1)</t>
    </r>
  </si>
  <si>
    <t>FY2025 Waste</t>
  </si>
  <si>
    <t>FY2026 Waste</t>
  </si>
  <si>
    <r>
      <t xml:space="preserve">Total waste sent to </t>
    </r>
    <r>
      <rPr>
        <b/>
        <sz val="10"/>
        <color theme="1"/>
        <rFont val="Arial"/>
        <family val="2"/>
      </rPr>
      <t>on-site</t>
    </r>
    <r>
      <rPr>
        <sz val="10"/>
        <color theme="1"/>
        <rFont val="Arial"/>
        <family val="2"/>
      </rPr>
      <t xml:space="preserve"> landfill</t>
    </r>
  </si>
  <si>
    <t>On-site</t>
  </si>
  <si>
    <t>Municipal</t>
  </si>
  <si>
    <t>QWDS Monofill survey (which uses data from the weekly survey pick-ups of landfill cells). Assumes waste weighs .25 tones per m3</t>
  </si>
  <si>
    <r>
      <t xml:space="preserve">Total waste sent to </t>
    </r>
    <r>
      <rPr>
        <b/>
        <sz val="10"/>
        <color theme="1"/>
        <rFont val="Arial"/>
        <family val="2"/>
      </rPr>
      <t>off-site</t>
    </r>
    <r>
      <rPr>
        <sz val="10"/>
        <color theme="1"/>
        <rFont val="Arial"/>
        <family val="2"/>
      </rPr>
      <t xml:space="preserve"> landfill</t>
    </r>
  </si>
  <si>
    <t>Off-site</t>
  </si>
  <si>
    <t>QWDS Monofill survey (which uses volumes of waste estiated from GCMB invoices). Assumes waste weighs .25 tones per m3</t>
  </si>
  <si>
    <t>Other Waste Transfers</t>
  </si>
  <si>
    <t>Destination Type / Facility</t>
  </si>
  <si>
    <r>
      <t>Waste Category</t>
    </r>
    <r>
      <rPr>
        <sz val="10"/>
        <color rgb="FFFF0000"/>
        <rFont val="Arial"/>
        <family val="2"/>
      </rPr>
      <t xml:space="preserve"> (2)</t>
    </r>
  </si>
  <si>
    <t>Long term waste storage (&gt;12 months)</t>
  </si>
  <si>
    <t>Tyres (for non-structural use)</t>
  </si>
  <si>
    <t>Muncipal waste - Waste from households, as well as other waste which because of its nature or composition, is similar to waste from households</t>
  </si>
  <si>
    <t>Industrial waste - Solid, liquid and gaseous wastes originating from the industrial manufacture of products</t>
  </si>
  <si>
    <t>Construction waste - Waste resulting from construction and demolition activities and is primarily constituted of concrete with minor components of metals, timber, bricks, plaster off cuts, and excavated earth (most is relatively inert in landfills)</t>
  </si>
  <si>
    <t>(2)</t>
  </si>
  <si>
    <t>Tyres - Include the number of tyres and type (light, medium, heavy vehicle) if exact weight is unknown. Indicate if the tyres are used for structural purposes (reused) when disposed of.</t>
  </si>
  <si>
    <t>Oil and Grease - Quanity and type of oil (diesel engine oil, ULP engine oil) or grease transferred</t>
  </si>
  <si>
    <t>Sludge /solid waste - from processing operations (eg. biosolids)</t>
  </si>
  <si>
    <t>Waste water -  Includes municipal and industrial waste water. Only water transported to a final treatment facility or outfall point should be included.</t>
  </si>
  <si>
    <t>NPI Transfer Destinations</t>
  </si>
  <si>
    <t>Greenbase will fill out this tab for you</t>
  </si>
  <si>
    <t>Under a 2% difference is generally regarded as acceptable</t>
  </si>
  <si>
    <t>Tank throughput is used to compare against the usages number, and is not used in any calculations</t>
  </si>
  <si>
    <t>Invoices (Deliveries)</t>
  </si>
  <si>
    <t>Diesel invoices 1</t>
  </si>
  <si>
    <t>Opening Balance</t>
  </si>
  <si>
    <t>Closing Balance</t>
  </si>
  <si>
    <t>Change in Storage</t>
  </si>
  <si>
    <t>Usages</t>
  </si>
  <si>
    <t>Plant and Equipment 1</t>
  </si>
  <si>
    <t>Diesel in Batched Explosives</t>
  </si>
  <si>
    <t>Reconciliation to Invoices (A)</t>
  </si>
  <si>
    <t>Reconciliation to Stockpiles (AA)</t>
  </si>
  <si>
    <r>
      <rPr>
        <b/>
        <sz val="11"/>
        <color theme="1"/>
        <rFont val="Arial"/>
        <family val="2"/>
      </rPr>
      <t xml:space="preserve">Method: </t>
    </r>
    <r>
      <rPr>
        <sz val="11"/>
        <color theme="1"/>
        <rFont val="Arial"/>
        <family val="2"/>
      </rPr>
      <t xml:space="preserve">
Production Statistics Data: E-mail Rebecca.Caswell@ravenswoodgold.com and ask for the "Operations and Metrics" excel file for the FY, or retireve from the link below. The sheet runs off a calendar year, so you will need both the preceding and current years' sheets. refer to the "Data Source/Supplier" column below to find and copy/paste the relevant data from the Operations and Metrics excel file.
Electricity Purchased (Ergon &amp; CS Energy): E-mail Carole.Anderson@ravenswoodgold.com to obtain the Ergon and CS Energy invoices for the FY. Open each invoice and find the kWh for each month (include both Tarrif 11 and Tariff 33). Make note of any properties which have solar, as well as the solar contribution, in a comment.
Electricity purchased (NPE Dredge &amp; Power Station): E-mail RGL.PowerstationOps@nationalpump.com.au the data table for the dredge and power station and ask if they can fill out each months' kWh, as well as send through the log sheet for data QAQC.
Electricity purchased (Brisbane office): e-mail louise.mettam-minas@ravenswoodgold.com and ask if she can send through the Brisbane office invoices, which include the power use.</t>
    </r>
  </si>
  <si>
    <t>RG TAILINGS DAM TANK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</si>
</sst>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4" formatCode="_(&quot;$&quot;* #,##0.00_);_(&quot;$&quot;* \(#,##0.00\);_(&quot;$&quot;* &quot;-&quot;??_);_(@_)"/>
    <numFmt numFmtId="43" formatCode="_(* #,##0.00_);_(* \(#,##0.00\);_(* &quot;-&quot;??_);_(@_)"/>
    <numFmt numFmtId="164" formatCode="_-* #,##0_-;\-* #,##0_-;_-* &quot;-&quot;_-;_-@_-"/>
    <numFmt numFmtId="165" formatCode="_-&quot;$&quot;* #,##0.00_-;\-&quot;$&quot;* #,##0.00_-;_-&quot;$&quot;* &quot;-&quot;??_-;_-@_-"/>
    <numFmt numFmtId="166" formatCode="_-* #,##0.00_-;\-* #,##0.00_-;_-* &quot;-&quot;??_-;_-@_-"/>
    <numFmt numFmtId="167" formatCode="_-* #,##0.000_-;\-* #,##0.000_-;_-* &quot;-&quot;??_-;_-@_-"/>
    <numFmt numFmtId="168" formatCode="_-* #,##0_-;\-* #,##0_-;_-* &quot;-&quot;??_-;_-@_-"/>
    <numFmt numFmtId="169" formatCode="_-&quot;$&quot;* #,##0_-;\-&quot;$&quot;* #,##0_-;_-&quot;$&quot;* &quot;-&quot;??_-;_-@_-"/>
    <numFmt numFmtId="170" formatCode="_-* #,##0.0000_-;\-* #,##0.0000_-;_-* &quot;-&quot;????_-;_-@_-"/>
    <numFmt numFmtId="171" formatCode="[$-C09]dd\-mmm\-yy;@"/>
    <numFmt numFmtId="172" formatCode="0.000%"/>
    <numFmt numFmtId="173" formatCode="_-* #,##0.00_-;\-* #,##0.00_-;_-* &quot;-&quot;_-;_-@_-"/>
    <numFmt numFmtId="174" formatCode="_-* #,##0.00_-;\-* #,##0.00_-;_-* &quot;-&quot;????_-;_-@_-"/>
    <numFmt numFmtId="175" formatCode="0.0"/>
    <numFmt numFmtId="176" formatCode="_(* #,##0_);_(* \(#,##0\);_(* &quot;-&quot;??_);_(@_)"/>
  </numFmts>
  <fonts count="62">
    <font>
      <sz val="11"/>
      <color theme="1"/>
      <name val="Calibri"/>
      <family val="2"/>
      <scheme val="minor"/>
    </font>
    <font>
      <sz val="10"/>
      <color theme="1"/>
      <name val="Calibri"/>
      <family val="2"/>
    </font>
    <font>
      <sz val="11"/>
      <color theme="1"/>
      <name val="Calibri"/>
      <family val="2"/>
      <scheme val="minor"/>
    </font>
    <font>
      <sz val="10"/>
      <color theme="1"/>
      <name val="Arial"/>
      <family val="2"/>
    </font>
    <font>
      <sz val="10"/>
      <color rgb="FFFF0000"/>
      <name val="Arial"/>
      <family val="2"/>
    </font>
    <font>
      <sz val="18"/>
      <color theme="1"/>
      <name val="Arial"/>
      <family val="2"/>
    </font>
    <font>
      <b/>
      <sz val="18"/>
      <color theme="1"/>
      <name val="Arial"/>
      <family val="2"/>
    </font>
    <font>
      <sz val="10"/>
      <color rgb="FFC00000"/>
      <name val="Arial"/>
      <family val="2"/>
    </font>
    <font>
      <sz val="14"/>
      <color theme="1"/>
      <name val="Arial"/>
      <family val="2"/>
    </font>
    <font>
      <sz val="10"/>
      <color theme="3"/>
      <name val="Arial"/>
      <family val="2"/>
    </font>
    <font>
      <sz val="10"/>
      <color theme="1"/>
      <name val="Times New Roman"/>
      <family val="1"/>
    </font>
    <font>
      <sz val="16"/>
      <color theme="1"/>
      <name val="Arial"/>
      <family val="2"/>
    </font>
    <font>
      <sz val="10"/>
      <name val="Arial"/>
      <family val="2"/>
    </font>
    <font>
      <sz val="10"/>
      <color theme="0" tint="-0.499984740745262"/>
      <name val="Arial"/>
      <family val="2"/>
    </font>
    <font>
      <b/>
      <sz val="10"/>
      <color theme="1"/>
      <name val="Arial"/>
      <family val="2"/>
    </font>
    <font>
      <sz val="8"/>
      <color indexed="81"/>
      <name val="Tahoma"/>
      <family val="2"/>
    </font>
    <font>
      <b/>
      <sz val="8"/>
      <color indexed="81"/>
      <name val="Tahoma"/>
      <family val="2"/>
    </font>
    <font>
      <u/>
      <sz val="10"/>
      <color theme="1"/>
      <name val="Arial"/>
      <family val="2"/>
    </font>
    <font>
      <b/>
      <sz val="10"/>
      <color rgb="FFC00000"/>
      <name val="Arial"/>
      <family val="2"/>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1"/>
      <name val="Calibri"/>
      <family val="2"/>
      <scheme val="minor"/>
    </font>
    <font>
      <sz val="10"/>
      <color theme="0" tint="-4.9989318521683403E-2"/>
      <name val="Arial"/>
      <family val="2"/>
    </font>
    <font>
      <sz val="10"/>
      <color theme="4"/>
      <name val="Arial"/>
      <family val="2"/>
    </font>
    <font>
      <b/>
      <sz val="9"/>
      <color indexed="81"/>
      <name val="Tahoma"/>
      <family val="2"/>
    </font>
    <font>
      <sz val="9"/>
      <color indexed="81"/>
      <name val="Tahoma"/>
      <family val="2"/>
    </font>
    <font>
      <sz val="8.5"/>
      <color theme="1"/>
      <name val="Arial"/>
      <family val="2"/>
    </font>
    <font>
      <u/>
      <sz val="11"/>
      <color theme="10"/>
      <name val="Calibri"/>
      <family val="2"/>
      <scheme val="minor"/>
    </font>
    <font>
      <sz val="12"/>
      <color theme="1"/>
      <name val="Arial"/>
      <family val="2"/>
    </font>
    <font>
      <u/>
      <sz val="10"/>
      <color theme="10"/>
      <name val="Arial"/>
      <family val="2"/>
    </font>
    <font>
      <b/>
      <sz val="12"/>
      <color rgb="FFC00000"/>
      <name val="Arial"/>
      <family val="2"/>
    </font>
    <font>
      <sz val="14"/>
      <color rgb="FFFF0000"/>
      <name val="Arial"/>
      <family val="2"/>
    </font>
    <font>
      <b/>
      <sz val="10"/>
      <name val="Arial"/>
      <family val="2"/>
    </font>
    <font>
      <sz val="10"/>
      <color rgb="FF000000"/>
      <name val="Arial"/>
      <family val="2"/>
    </font>
    <font>
      <sz val="12"/>
      <name val="Arial"/>
      <family val="2"/>
    </font>
    <font>
      <sz val="12"/>
      <color theme="0" tint="-0.499984740745262"/>
      <name val="Arial"/>
      <family val="2"/>
    </font>
    <font>
      <sz val="16"/>
      <name val="Arial"/>
      <family val="2"/>
    </font>
    <font>
      <b/>
      <sz val="12"/>
      <name val="Arial"/>
      <family val="2"/>
    </font>
    <font>
      <i/>
      <sz val="10"/>
      <color rgb="FF000000"/>
      <name val="Arial"/>
      <family val="2"/>
    </font>
    <font>
      <sz val="14"/>
      <color theme="0" tint="-0.499984740745262"/>
      <name val="Arial"/>
      <family val="2"/>
    </font>
    <font>
      <b/>
      <sz val="11"/>
      <color rgb="FF000000"/>
      <name val="Arial"/>
      <family val="2"/>
    </font>
    <font>
      <sz val="11"/>
      <color rgb="FF000000"/>
      <name val="Arial"/>
      <family val="2"/>
    </font>
    <font>
      <sz val="11"/>
      <color theme="1"/>
      <name val="Arial"/>
      <family val="2"/>
    </font>
    <font>
      <b/>
      <sz val="11"/>
      <color theme="1"/>
      <name val="Arial"/>
      <family val="2"/>
    </font>
    <font>
      <b/>
      <u/>
      <sz val="14"/>
      <color rgb="FF0000FF"/>
      <name val="Calibri"/>
      <family val="2"/>
      <scheme val="minor"/>
    </font>
    <font>
      <u/>
      <sz val="14"/>
      <color theme="10"/>
      <name val="Calibri"/>
      <family val="2"/>
      <scheme val="minor"/>
    </font>
    <font>
      <b/>
      <sz val="10"/>
      <color rgb="FF000000"/>
      <name val="Arial"/>
      <family val="2"/>
    </font>
    <font>
      <b/>
      <sz val="11"/>
      <color theme="1"/>
      <name val="Calibri"/>
      <family val="2"/>
      <scheme val="minor"/>
    </font>
    <font>
      <sz val="8"/>
      <color rgb="FF333333"/>
      <name val="Andale WT"/>
      <family val="2"/>
    </font>
    <font>
      <sz val="8"/>
      <color rgb="FF454545"/>
      <name val="Andale WT"/>
      <family val="2"/>
    </font>
    <font>
      <b/>
      <sz val="8"/>
      <color rgb="FFFFFFFF"/>
      <name val="Andale WT"/>
      <family val="2"/>
    </font>
    <font>
      <b/>
      <sz val="8"/>
      <color rgb="FF31455E"/>
      <name val="Andale WT"/>
      <family val="2"/>
    </font>
    <font>
      <sz val="10"/>
      <color rgb="FF000000"/>
      <name val="Andale WT"/>
      <family val="2"/>
    </font>
    <font>
      <sz val="8"/>
      <color rgb="FF000000"/>
      <name val="Andale WT"/>
      <family val="2"/>
    </font>
    <font>
      <b/>
      <sz val="12"/>
      <color theme="1"/>
      <name val="Arial"/>
      <family val="2"/>
    </font>
    <font>
      <sz val="10"/>
      <color theme="1"/>
      <name val="Calibri"/>
      <family val="2"/>
      <scheme val="minor"/>
    </font>
    <font>
      <strike/>
      <sz val="10"/>
      <color theme="1"/>
      <name val="Calibri"/>
      <family val="2"/>
    </font>
    <font>
      <sz val="12"/>
      <color theme="1"/>
      <name val="Arial"/>
      <family val="2"/>
    </font>
    <font>
      <sz val="10"/>
      <color theme="1"/>
      <name val="Arial"/>
      <family val="2"/>
    </font>
    <font>
      <b/>
      <sz val="10"/>
      <color theme="1"/>
      <name val="Arial"/>
      <family val="2"/>
    </font>
  </fonts>
  <fills count="3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6" tint="0.39997558519241921"/>
        <bgColor indexed="64"/>
      </patternFill>
    </fill>
    <fill>
      <patternFill patternType="solid">
        <fgColor rgb="FFF6FF81"/>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8" tint="0.79998168889431442"/>
        <bgColor indexed="64"/>
      </patternFill>
    </fill>
    <fill>
      <patternFill patternType="solid">
        <fgColor rgb="FFA5A5A5"/>
      </patternFill>
    </fill>
    <fill>
      <patternFill patternType="solid">
        <fgColor theme="5" tint="0.59999389629810485"/>
        <bgColor indexed="65"/>
      </patternFill>
    </fill>
    <fill>
      <patternFill patternType="solid">
        <fgColor theme="8"/>
      </patternFill>
    </fill>
    <fill>
      <patternFill patternType="solid">
        <fgColor theme="8" tint="0.79998168889431442"/>
        <bgColor indexed="65"/>
      </patternFill>
    </fill>
    <fill>
      <patternFill patternType="solid">
        <fgColor theme="7" tint="0.79998168889431442"/>
        <bgColor indexed="64"/>
      </patternFill>
    </fill>
    <fill>
      <patternFill patternType="solid">
        <fgColor rgb="FFF6FF81"/>
        <bgColor rgb="FF000000"/>
      </patternFill>
    </fill>
    <fill>
      <patternFill patternType="solid">
        <fgColor rgb="FFFFFFFF"/>
        <bgColor rgb="FF000000"/>
      </patternFill>
    </fill>
    <fill>
      <patternFill patternType="solid">
        <fgColor rgb="FFCCC0DA"/>
        <bgColor rgb="FF000000"/>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D9D9D9"/>
        <bgColor rgb="FF000000"/>
      </patternFill>
    </fill>
    <fill>
      <patternFill patternType="solid">
        <fgColor rgb="FFDAEEF3"/>
        <bgColor rgb="FF000000"/>
      </patternFill>
    </fill>
    <fill>
      <patternFill patternType="solid">
        <fgColor rgb="FFEEECE1"/>
        <bgColor rgb="FF000000"/>
      </patternFill>
    </fill>
    <fill>
      <patternFill patternType="solid">
        <fgColor rgb="FFBFBFBF"/>
        <bgColor rgb="FF000000"/>
      </patternFill>
    </fill>
    <fill>
      <patternFill patternType="solid">
        <fgColor rgb="FFC4D79B"/>
        <bgColor rgb="FF000000"/>
      </patternFill>
    </fill>
    <fill>
      <patternFill patternType="solid">
        <fgColor theme="5" tint="0.79998168889431442"/>
        <bgColor indexed="64"/>
      </patternFill>
    </fill>
    <fill>
      <patternFill patternType="solid">
        <fgColor rgb="FF92D050"/>
        <bgColor rgb="FF000000"/>
      </patternFill>
    </fill>
    <fill>
      <patternFill patternType="solid">
        <fgColor theme="6"/>
        <bgColor indexed="64"/>
      </patternFill>
    </fill>
    <fill>
      <patternFill patternType="solid">
        <fgColor theme="9"/>
        <bgColor indexed="64"/>
      </patternFill>
    </fill>
    <fill>
      <patternFill patternType="solid">
        <fgColor rgb="FF92D050"/>
        <bgColor indexed="64"/>
      </patternFill>
    </fill>
    <fill>
      <patternFill patternType="solid">
        <fgColor rgb="FFFF0000"/>
        <bgColor indexed="64"/>
      </patternFill>
    </fill>
    <fill>
      <patternFill patternType="solid">
        <fgColor rgb="FFE7E5E5"/>
        <bgColor rgb="FF000000"/>
      </patternFill>
    </fill>
    <fill>
      <patternFill patternType="solid">
        <fgColor rgb="FF5F91CB"/>
        <bgColor rgb="FF000000"/>
      </patternFill>
    </fill>
    <fill>
      <patternFill patternType="solid">
        <fgColor rgb="FFBDDAF3"/>
        <bgColor rgb="FF000000"/>
      </patternFill>
    </fill>
    <fill>
      <patternFill patternType="solid">
        <fgColor theme="7"/>
        <bgColor indexed="64"/>
      </patternFill>
    </fill>
    <fill>
      <patternFill patternType="solid">
        <fgColor theme="4"/>
        <bgColor indexed="64"/>
      </patternFill>
    </fill>
    <fill>
      <patternFill patternType="solid">
        <fgColor rgb="FFFFFF0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medium">
        <color rgb="FFC0C0C0"/>
      </left>
      <right style="medium">
        <color rgb="FFC0C0C0"/>
      </right>
      <top style="medium">
        <color rgb="FFC0C0C0"/>
      </top>
      <bottom/>
      <diagonal/>
    </border>
    <border>
      <left/>
      <right style="medium">
        <color rgb="FFC0C0C0"/>
      </right>
      <top style="medium">
        <color rgb="FFC0C0C0"/>
      </top>
      <bottom/>
      <diagonal/>
    </border>
    <border>
      <left style="medium">
        <color rgb="FFE2E2E2"/>
      </left>
      <right style="medium">
        <color rgb="FFE2E2E2"/>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rgb="FFE2E2E2"/>
      </left>
      <right style="medium">
        <color rgb="FFE2E2E2"/>
      </right>
      <top style="medium">
        <color rgb="FFE2E2E2"/>
      </top>
      <bottom/>
      <diagonal/>
    </border>
    <border>
      <left style="medium">
        <color rgb="FFE2E2E2"/>
      </left>
      <right style="medium">
        <color rgb="FFE2E2E2"/>
      </right>
      <top/>
      <bottom/>
      <diagonal/>
    </border>
    <border>
      <left style="medium">
        <color rgb="FFE2E2E2"/>
      </left>
      <right style="medium">
        <color rgb="FFE2E2E2"/>
      </right>
      <top/>
      <bottom style="medium">
        <color rgb="FFE2E2E2"/>
      </bottom>
      <diagonal/>
    </border>
    <border>
      <left/>
      <right style="medium">
        <color rgb="FFE2E2E2"/>
      </right>
      <top/>
      <bottom style="medium">
        <color rgb="FFE2E2E2"/>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2482">
    <xf numFmtId="0" fontId="0"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12" fillId="0" borderId="0"/>
    <xf numFmtId="0" fontId="12" fillId="0" borderId="0"/>
    <xf numFmtId="0" fontId="19" fillId="11" borderId="16"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 fillId="12" borderId="0" applyNumberFormat="0" applyBorder="0" applyAlignment="0" applyProtection="0"/>
    <xf numFmtId="0" fontId="22" fillId="13" borderId="0" applyNumberFormat="0" applyBorder="0" applyAlignment="0" applyProtection="0"/>
    <xf numFmtId="0" fontId="2" fillId="1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2"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2"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2" fillId="0" borderId="0"/>
    <xf numFmtId="0" fontId="12" fillId="0" borderId="0"/>
    <xf numFmtId="0" fontId="29" fillId="0" borderId="0" applyNumberForma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0" fontId="12" fillId="0" borderId="0"/>
    <xf numFmtId="166" fontId="2" fillId="0" borderId="0" applyFont="0" applyFill="0" applyBorder="0" applyAlignment="0" applyProtection="0"/>
    <xf numFmtId="0" fontId="3" fillId="0" borderId="0"/>
    <xf numFmtId="166" fontId="3"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0" fontId="12" fillId="0" borderId="0"/>
    <xf numFmtId="166"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6" fontId="3"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cellStyleXfs>
  <cellXfs count="778">
    <xf numFmtId="0" fontId="0" fillId="0" borderId="0" xfId="0"/>
    <xf numFmtId="0" fontId="3" fillId="2" borderId="0" xfId="0" applyFont="1" applyFill="1" applyAlignment="1">
      <alignment vertical="center"/>
    </xf>
    <xf numFmtId="0" fontId="3" fillId="6" borderId="2" xfId="0" applyFont="1" applyFill="1" applyBorder="1" applyAlignment="1">
      <alignment vertical="center"/>
    </xf>
    <xf numFmtId="0" fontId="3" fillId="4" borderId="1" xfId="0" applyFont="1" applyFill="1" applyBorder="1" applyAlignment="1">
      <alignment vertical="center"/>
    </xf>
    <xf numFmtId="167" fontId="3" fillId="5" borderId="1" xfId="1" applyNumberFormat="1" applyFont="1" applyFill="1" applyBorder="1" applyAlignment="1">
      <alignment vertical="center"/>
    </xf>
    <xf numFmtId="0" fontId="3" fillId="3" borderId="1" xfId="0" applyFont="1" applyFill="1" applyBorder="1" applyAlignment="1">
      <alignment vertical="center"/>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6" borderId="5" xfId="0" applyFont="1" applyFill="1" applyBorder="1" applyAlignment="1">
      <alignment vertical="center"/>
    </xf>
    <xf numFmtId="0" fontId="3" fillId="6" borderId="3" xfId="0" applyFont="1" applyFill="1" applyBorder="1" applyAlignment="1">
      <alignment vertical="center"/>
    </xf>
    <xf numFmtId="0" fontId="3" fillId="6" borderId="6" xfId="0" applyFont="1" applyFill="1" applyBorder="1" applyAlignment="1">
      <alignment vertical="center"/>
    </xf>
    <xf numFmtId="0" fontId="3" fillId="6" borderId="4" xfId="0" applyFont="1" applyFill="1" applyBorder="1" applyAlignment="1">
      <alignment vertical="center"/>
    </xf>
    <xf numFmtId="0" fontId="6" fillId="6" borderId="0" xfId="0" applyFont="1" applyFill="1" applyAlignment="1">
      <alignment vertical="center"/>
    </xf>
    <xf numFmtId="0" fontId="3" fillId="6" borderId="0" xfId="0" applyFont="1" applyFill="1" applyAlignment="1">
      <alignment vertical="center"/>
    </xf>
    <xf numFmtId="0" fontId="7" fillId="6" borderId="0" xfId="0" applyFont="1" applyFill="1" applyAlignment="1">
      <alignment vertical="center"/>
    </xf>
    <xf numFmtId="0" fontId="3" fillId="6" borderId="7" xfId="0" applyFont="1" applyFill="1" applyBorder="1" applyAlignment="1">
      <alignment vertical="center"/>
    </xf>
    <xf numFmtId="0" fontId="5" fillId="6" borderId="0" xfId="0" applyFont="1" applyFill="1" applyAlignment="1">
      <alignment vertical="center"/>
    </xf>
    <xf numFmtId="0" fontId="3" fillId="6" borderId="9" xfId="0" applyFont="1" applyFill="1" applyBorder="1" applyAlignment="1">
      <alignment vertical="center"/>
    </xf>
    <xf numFmtId="0" fontId="3" fillId="6" borderId="8" xfId="0" applyFont="1" applyFill="1" applyBorder="1" applyAlignment="1">
      <alignment vertical="center"/>
    </xf>
    <xf numFmtId="0" fontId="3" fillId="6" borderId="0" xfId="0" applyFont="1" applyFill="1" applyAlignment="1">
      <alignment horizontal="right" vertical="center"/>
    </xf>
    <xf numFmtId="0" fontId="3" fillId="8" borderId="0" xfId="0" applyFont="1" applyFill="1" applyAlignment="1">
      <alignment vertical="center"/>
    </xf>
    <xf numFmtId="0" fontId="8" fillId="2" borderId="0" xfId="0" applyFont="1" applyFill="1" applyAlignment="1">
      <alignment vertical="center"/>
    </xf>
    <xf numFmtId="0" fontId="4" fillId="2" borderId="0" xfId="0" applyFont="1" applyFill="1" applyAlignment="1">
      <alignment vertical="center"/>
    </xf>
    <xf numFmtId="0" fontId="6" fillId="2" borderId="0" xfId="0" applyFont="1" applyFill="1" applyAlignment="1">
      <alignment vertical="center"/>
    </xf>
    <xf numFmtId="0" fontId="3" fillId="4" borderId="1" xfId="0" applyFont="1" applyFill="1" applyBorder="1" applyAlignment="1">
      <alignment horizontal="left" vertical="center"/>
    </xf>
    <xf numFmtId="0" fontId="3" fillId="10" borderId="11" xfId="0" applyFont="1" applyFill="1" applyBorder="1" applyAlignment="1">
      <alignment horizontal="center" vertical="center"/>
    </xf>
    <xf numFmtId="0" fontId="3" fillId="8" borderId="8" xfId="0" applyFont="1" applyFill="1" applyBorder="1" applyAlignment="1">
      <alignment vertical="center"/>
    </xf>
    <xf numFmtId="0" fontId="3" fillId="8" borderId="13" xfId="0" applyFont="1" applyFill="1" applyBorder="1" applyAlignment="1">
      <alignment vertical="center"/>
    </xf>
    <xf numFmtId="0" fontId="3" fillId="8" borderId="15" xfId="0" applyFont="1" applyFill="1" applyBorder="1" applyAlignment="1">
      <alignment vertical="center"/>
    </xf>
    <xf numFmtId="0" fontId="3" fillId="3" borderId="1" xfId="0" applyFont="1" applyFill="1" applyBorder="1" applyAlignment="1">
      <alignment horizontal="left" vertical="center"/>
    </xf>
    <xf numFmtId="0" fontId="8" fillId="6" borderId="0" xfId="0" applyFont="1" applyFill="1" applyAlignment="1">
      <alignment vertical="center"/>
    </xf>
    <xf numFmtId="0" fontId="3" fillId="10" borderId="15" xfId="0" applyFont="1" applyFill="1" applyBorder="1" applyAlignment="1">
      <alignment horizontal="center" vertical="center"/>
    </xf>
    <xf numFmtId="168" fontId="3" fillId="7" borderId="1" xfId="1" applyNumberFormat="1" applyFont="1" applyFill="1" applyBorder="1" applyAlignment="1">
      <alignment horizontal="center" vertical="center"/>
    </xf>
    <xf numFmtId="168" fontId="3" fillId="7" borderId="15" xfId="1" applyNumberFormat="1" applyFont="1" applyFill="1" applyBorder="1" applyAlignment="1">
      <alignment horizontal="center" vertical="center"/>
    </xf>
    <xf numFmtId="14" fontId="3" fillId="3" borderId="1" xfId="0" applyNumberFormat="1" applyFont="1" applyFill="1" applyBorder="1" applyAlignment="1">
      <alignment vertical="center"/>
    </xf>
    <xf numFmtId="0" fontId="3" fillId="6" borderId="0" xfId="0" applyFont="1" applyFill="1" applyAlignment="1">
      <alignment horizontal="center" vertical="center" wrapText="1"/>
    </xf>
    <xf numFmtId="0" fontId="3" fillId="8" borderId="14" xfId="0" applyFont="1" applyFill="1" applyBorder="1" applyAlignment="1">
      <alignment vertical="center"/>
    </xf>
    <xf numFmtId="0" fontId="3" fillId="8" borderId="2" xfId="0" applyFont="1" applyFill="1" applyBorder="1" applyAlignment="1">
      <alignment vertical="center"/>
    </xf>
    <xf numFmtId="167" fontId="3" fillId="6" borderId="0" xfId="1" applyNumberFormat="1" applyFont="1" applyFill="1" applyBorder="1" applyAlignment="1">
      <alignment vertical="center"/>
    </xf>
    <xf numFmtId="14" fontId="3" fillId="3" borderId="15" xfId="0" applyNumberFormat="1" applyFont="1" applyFill="1" applyBorder="1" applyAlignment="1">
      <alignment vertical="center"/>
    </xf>
    <xf numFmtId="43" fontId="3" fillId="4" borderId="1" xfId="1" applyFont="1" applyFill="1" applyBorder="1" applyAlignment="1">
      <alignment vertical="center"/>
    </xf>
    <xf numFmtId="0" fontId="3" fillId="4" borderId="11" xfId="0" applyFont="1" applyFill="1" applyBorder="1" applyAlignment="1">
      <alignment vertical="center"/>
    </xf>
    <xf numFmtId="0" fontId="3" fillId="7" borderId="1" xfId="0" applyFont="1" applyFill="1" applyBorder="1" applyAlignment="1">
      <alignment horizontal="left" vertical="center"/>
    </xf>
    <xf numFmtId="0" fontId="3" fillId="4" borderId="12" xfId="0" applyFont="1" applyFill="1" applyBorder="1" applyAlignment="1">
      <alignment horizontal="left" vertical="center"/>
    </xf>
    <xf numFmtId="0" fontId="3" fillId="6" borderId="0" xfId="0" applyFont="1" applyFill="1" applyAlignment="1">
      <alignment horizontal="left" vertical="center"/>
    </xf>
    <xf numFmtId="0" fontId="3" fillId="8" borderId="1" xfId="0" applyFont="1" applyFill="1" applyBorder="1" applyAlignment="1">
      <alignment vertical="center"/>
    </xf>
    <xf numFmtId="0" fontId="11" fillId="6" borderId="0" xfId="0" applyFont="1" applyFill="1" applyAlignment="1">
      <alignment vertical="center"/>
    </xf>
    <xf numFmtId="0" fontId="3" fillId="3" borderId="1" xfId="0" applyFont="1" applyFill="1" applyBorder="1" applyAlignment="1">
      <alignment horizontal="center" vertical="center"/>
    </xf>
    <xf numFmtId="0" fontId="3" fillId="8" borderId="1" xfId="0" applyFont="1" applyFill="1" applyBorder="1" applyAlignment="1">
      <alignment horizontal="center" vertical="center"/>
    </xf>
    <xf numFmtId="0" fontId="13" fillId="6" borderId="0" xfId="0" applyFont="1" applyFill="1" applyAlignment="1">
      <alignment horizontal="right" vertical="center"/>
    </xf>
    <xf numFmtId="0" fontId="3" fillId="3" borderId="1" xfId="0" applyFont="1" applyFill="1" applyBorder="1" applyAlignment="1">
      <alignment vertical="center" wrapText="1"/>
    </xf>
    <xf numFmtId="166" fontId="3" fillId="3" borderId="1" xfId="1" applyNumberFormat="1" applyFont="1" applyFill="1" applyBorder="1" applyAlignment="1">
      <alignment vertical="center"/>
    </xf>
    <xf numFmtId="166" fontId="3" fillId="3" borderId="15" xfId="1" applyNumberFormat="1" applyFont="1" applyFill="1" applyBorder="1" applyAlignment="1">
      <alignment vertical="center"/>
    </xf>
    <xf numFmtId="166" fontId="3" fillId="5" borderId="1" xfId="1" applyNumberFormat="1" applyFont="1" applyFill="1" applyBorder="1" applyAlignment="1">
      <alignment vertical="center"/>
    </xf>
    <xf numFmtId="166" fontId="3" fillId="6" borderId="0" xfId="0" applyNumberFormat="1" applyFont="1" applyFill="1" applyAlignment="1">
      <alignment vertical="center"/>
    </xf>
    <xf numFmtId="164" fontId="3" fillId="7" borderId="15" xfId="1" applyNumberFormat="1" applyFont="1" applyFill="1" applyBorder="1" applyAlignment="1">
      <alignment horizontal="center" vertical="center"/>
    </xf>
    <xf numFmtId="164" fontId="3" fillId="7" borderId="1" xfId="1" applyNumberFormat="1" applyFont="1" applyFill="1" applyBorder="1" applyAlignment="1">
      <alignment horizontal="center" vertical="center"/>
    </xf>
    <xf numFmtId="166" fontId="3" fillId="6" borderId="0" xfId="3" applyNumberFormat="1" applyFont="1" applyFill="1" applyBorder="1" applyAlignment="1">
      <alignment vertical="center"/>
    </xf>
    <xf numFmtId="164" fontId="3" fillId="5" borderId="1" xfId="3" applyNumberFormat="1" applyFont="1" applyFill="1" applyBorder="1" applyAlignment="1">
      <alignment vertical="center"/>
    </xf>
    <xf numFmtId="164" fontId="3" fillId="6" borderId="0" xfId="3" applyNumberFormat="1" applyFont="1" applyFill="1" applyBorder="1" applyAlignment="1">
      <alignment vertical="center"/>
    </xf>
    <xf numFmtId="164" fontId="3" fillId="7" borderId="1" xfId="0" applyNumberFormat="1" applyFont="1" applyFill="1" applyBorder="1" applyAlignment="1">
      <alignment horizontal="right" vertical="center"/>
    </xf>
    <xf numFmtId="164" fontId="3" fillId="6" borderId="0" xfId="0" applyNumberFormat="1" applyFont="1" applyFill="1" applyAlignment="1">
      <alignment horizontal="right" vertical="center"/>
    </xf>
    <xf numFmtId="166" fontId="3" fillId="5" borderId="1" xfId="2" applyNumberFormat="1" applyFont="1" applyFill="1" applyBorder="1" applyAlignment="1">
      <alignment vertical="center"/>
    </xf>
    <xf numFmtId="166" fontId="3" fillId="5" borderId="11" xfId="1" applyNumberFormat="1" applyFont="1" applyFill="1" applyBorder="1" applyAlignment="1">
      <alignment vertical="center"/>
    </xf>
    <xf numFmtId="170" fontId="3" fillId="3" borderId="1" xfId="1" applyNumberFormat="1" applyFont="1" applyFill="1" applyBorder="1" applyAlignment="1">
      <alignment vertical="center"/>
    </xf>
    <xf numFmtId="164" fontId="3" fillId="6" borderId="2" xfId="0" applyNumberFormat="1" applyFont="1" applyFill="1" applyBorder="1" applyAlignment="1">
      <alignment vertical="center"/>
    </xf>
    <xf numFmtId="164" fontId="3" fillId="5" borderId="1" xfId="1" applyNumberFormat="1" applyFont="1" applyFill="1" applyBorder="1" applyAlignment="1">
      <alignment horizontal="right" vertical="center"/>
    </xf>
    <xf numFmtId="0" fontId="3" fillId="2" borderId="0" xfId="0" applyFont="1" applyFill="1" applyAlignment="1">
      <alignment vertical="center" wrapText="1"/>
    </xf>
    <xf numFmtId="0" fontId="3" fillId="6" borderId="4" xfId="0" applyFont="1" applyFill="1" applyBorder="1" applyAlignment="1">
      <alignment horizontal="right" vertical="center"/>
    </xf>
    <xf numFmtId="10" fontId="3" fillId="6" borderId="0" xfId="0" applyNumberFormat="1" applyFont="1" applyFill="1" applyAlignment="1">
      <alignment vertical="center"/>
    </xf>
    <xf numFmtId="0" fontId="3" fillId="4" borderId="15" xfId="0" applyFont="1" applyFill="1" applyBorder="1" applyAlignment="1">
      <alignment horizontal="center" vertical="center" wrapText="1"/>
    </xf>
    <xf numFmtId="0" fontId="10" fillId="8" borderId="1" xfId="0" applyFont="1" applyFill="1" applyBorder="1" applyAlignment="1">
      <alignment horizontal="center" vertical="center"/>
    </xf>
    <xf numFmtId="0" fontId="3" fillId="6" borderId="3" xfId="0" applyFont="1" applyFill="1" applyBorder="1" applyAlignment="1">
      <alignment vertical="center" wrapText="1"/>
    </xf>
    <xf numFmtId="0" fontId="3" fillId="6" borderId="0" xfId="0" applyFont="1" applyFill="1" applyAlignment="1">
      <alignment vertical="center" wrapText="1"/>
    </xf>
    <xf numFmtId="167" fontId="3" fillId="6" borderId="0" xfId="1" applyNumberFormat="1" applyFont="1" applyFill="1" applyBorder="1" applyAlignment="1">
      <alignment vertical="center" wrapText="1"/>
    </xf>
    <xf numFmtId="0" fontId="3" fillId="10" borderId="1" xfId="0" applyFont="1" applyFill="1" applyBorder="1" applyAlignment="1">
      <alignment horizontal="center" vertical="center" wrapText="1"/>
    </xf>
    <xf numFmtId="0" fontId="3" fillId="6" borderId="2" xfId="0" applyFont="1" applyFill="1" applyBorder="1" applyAlignment="1">
      <alignment vertical="center" wrapText="1"/>
    </xf>
    <xf numFmtId="0" fontId="3" fillId="8" borderId="0" xfId="0" applyFont="1" applyFill="1" applyAlignment="1">
      <alignment vertical="center" wrapText="1"/>
    </xf>
    <xf numFmtId="0" fontId="9" fillId="8" borderId="0" xfId="0" applyFont="1" applyFill="1" applyAlignment="1">
      <alignment vertical="center" wrapText="1"/>
    </xf>
    <xf numFmtId="9" fontId="24" fillId="7" borderId="1" xfId="2" applyFont="1" applyFill="1" applyBorder="1" applyAlignment="1">
      <alignment horizontal="left" vertical="center"/>
    </xf>
    <xf numFmtId="0" fontId="3" fillId="8" borderId="1" xfId="0" applyFont="1" applyFill="1" applyBorder="1" applyAlignment="1">
      <alignment horizontal="left" vertical="center"/>
    </xf>
    <xf numFmtId="49" fontId="4" fillId="8" borderId="0" xfId="0" applyNumberFormat="1" applyFont="1" applyFill="1" applyAlignment="1">
      <alignment vertical="center"/>
    </xf>
    <xf numFmtId="49" fontId="3" fillId="6" borderId="0" xfId="0" applyNumberFormat="1" applyFont="1" applyFill="1" applyAlignment="1">
      <alignment vertical="center"/>
    </xf>
    <xf numFmtId="164" fontId="3" fillId="3" borderId="1" xfId="1" applyNumberFormat="1" applyFont="1" applyFill="1" applyBorder="1" applyAlignment="1">
      <alignment vertical="center"/>
    </xf>
    <xf numFmtId="0" fontId="3" fillId="8" borderId="10" xfId="0" applyFont="1" applyFill="1" applyBorder="1" applyAlignment="1">
      <alignment vertical="center"/>
    </xf>
    <xf numFmtId="0" fontId="3" fillId="8" borderId="11" xfId="0" applyFont="1" applyFill="1" applyBorder="1" applyAlignment="1">
      <alignment vertical="center"/>
    </xf>
    <xf numFmtId="0" fontId="3" fillId="8" borderId="12" xfId="0" applyFont="1" applyFill="1" applyBorder="1" applyAlignment="1">
      <alignment vertical="center"/>
    </xf>
    <xf numFmtId="49" fontId="4" fillId="6" borderId="0" xfId="0" applyNumberFormat="1" applyFont="1" applyFill="1" applyAlignment="1">
      <alignment horizontal="right" vertical="center"/>
    </xf>
    <xf numFmtId="0" fontId="9" fillId="8" borderId="0" xfId="0" applyFont="1" applyFill="1" applyAlignment="1">
      <alignment vertical="center"/>
    </xf>
    <xf numFmtId="164" fontId="3" fillId="8" borderId="0" xfId="0" applyNumberFormat="1" applyFont="1" applyFill="1" applyAlignment="1">
      <alignment vertical="center"/>
    </xf>
    <xf numFmtId="0" fontId="17" fillId="2" borderId="0" xfId="0" applyFont="1" applyFill="1" applyAlignment="1">
      <alignment vertical="center"/>
    </xf>
    <xf numFmtId="0" fontId="8" fillId="6" borderId="0" xfId="0" applyFont="1" applyFill="1" applyAlignment="1">
      <alignment horizontal="center" vertical="center"/>
    </xf>
    <xf numFmtId="0" fontId="14" fillId="8" borderId="1" xfId="0" applyFont="1" applyFill="1" applyBorder="1" applyAlignment="1">
      <alignment vertical="center"/>
    </xf>
    <xf numFmtId="164" fontId="3" fillId="5" borderId="1" xfId="1" applyNumberFormat="1" applyFont="1" applyFill="1" applyBorder="1" applyAlignment="1">
      <alignment vertical="center"/>
    </xf>
    <xf numFmtId="164" fontId="3" fillId="3" borderId="1" xfId="0" applyNumberFormat="1" applyFont="1" applyFill="1" applyBorder="1" applyAlignment="1">
      <alignment vertical="center"/>
    </xf>
    <xf numFmtId="0" fontId="18" fillId="6" borderId="0" xfId="0" applyFont="1" applyFill="1" applyAlignment="1">
      <alignment vertical="center"/>
    </xf>
    <xf numFmtId="0" fontId="3" fillId="4" borderId="12" xfId="0" applyFont="1" applyFill="1" applyBorder="1" applyAlignment="1">
      <alignment vertical="center" wrapText="1"/>
    </xf>
    <xf numFmtId="0" fontId="3" fillId="8" borderId="11" xfId="0" applyFont="1" applyFill="1" applyBorder="1" applyAlignment="1">
      <alignment horizontal="center" vertical="center"/>
    </xf>
    <xf numFmtId="43" fontId="3" fillId="5" borderId="1" xfId="1" applyFont="1" applyFill="1" applyBorder="1" applyAlignment="1">
      <alignment vertical="center"/>
    </xf>
    <xf numFmtId="43" fontId="3" fillId="7" borderId="1" xfId="1" applyFont="1" applyFill="1" applyBorder="1" applyAlignment="1">
      <alignment horizontal="center" vertical="center"/>
    </xf>
    <xf numFmtId="43" fontId="3" fillId="4" borderId="1" xfId="1" applyFont="1" applyFill="1" applyBorder="1" applyAlignment="1">
      <alignment horizontal="center" vertical="center"/>
    </xf>
    <xf numFmtId="0" fontId="0" fillId="6" borderId="9" xfId="0" applyFill="1" applyBorder="1" applyAlignment="1">
      <alignment vertical="center"/>
    </xf>
    <xf numFmtId="0" fontId="0" fillId="6" borderId="8" xfId="0" applyFill="1" applyBorder="1" applyAlignment="1">
      <alignment vertical="center"/>
    </xf>
    <xf numFmtId="0" fontId="0" fillId="6" borderId="7" xfId="0" applyFill="1" applyBorder="1" applyAlignment="1">
      <alignment vertical="center"/>
    </xf>
    <xf numFmtId="0" fontId="0" fillId="6" borderId="4" xfId="0" applyFill="1" applyBorder="1" applyAlignment="1">
      <alignment vertical="center"/>
    </xf>
    <xf numFmtId="0" fontId="0" fillId="6" borderId="6" xfId="0" applyFill="1" applyBorder="1" applyAlignment="1">
      <alignment vertical="center"/>
    </xf>
    <xf numFmtId="0" fontId="0" fillId="6" borderId="5" xfId="0" applyFill="1" applyBorder="1" applyAlignment="1">
      <alignment vertical="center"/>
    </xf>
    <xf numFmtId="164" fontId="3" fillId="6" borderId="0" xfId="0" applyNumberFormat="1" applyFont="1" applyFill="1" applyAlignment="1">
      <alignment vertical="center"/>
    </xf>
    <xf numFmtId="0" fontId="3" fillId="8" borderId="1" xfId="0" applyFont="1" applyFill="1" applyBorder="1" applyAlignment="1">
      <alignment horizontal="center" vertical="center" wrapText="1"/>
    </xf>
    <xf numFmtId="0" fontId="25" fillId="2" borderId="0" xfId="0" applyFont="1" applyFill="1" applyAlignment="1">
      <alignment vertical="center"/>
    </xf>
    <xf numFmtId="167" fontId="3" fillId="7" borderId="1" xfId="1" applyNumberFormat="1" applyFont="1" applyFill="1" applyBorder="1" applyAlignment="1">
      <alignment vertical="center"/>
    </xf>
    <xf numFmtId="168" fontId="3" fillId="7" borderId="1" xfId="1" applyNumberFormat="1" applyFont="1" applyFill="1" applyBorder="1" applyAlignment="1">
      <alignment vertical="center"/>
    </xf>
    <xf numFmtId="0" fontId="3" fillId="2" borderId="0" xfId="0" applyFont="1" applyFill="1"/>
    <xf numFmtId="0" fontId="3" fillId="2" borderId="0" xfId="0" quotePrefix="1" applyFont="1" applyFill="1" applyAlignment="1">
      <alignment vertical="center"/>
    </xf>
    <xf numFmtId="0" fontId="3" fillId="8" borderId="1" xfId="0" applyFont="1" applyFill="1" applyBorder="1" applyAlignment="1">
      <alignment horizontal="left" vertical="center" indent="3"/>
    </xf>
    <xf numFmtId="10" fontId="3" fillId="5" borderId="1" xfId="2" applyNumberFormat="1" applyFont="1" applyFill="1" applyBorder="1" applyAlignment="1">
      <alignment vertical="center"/>
    </xf>
    <xf numFmtId="9" fontId="13" fillId="6" borderId="0" xfId="0" applyNumberFormat="1" applyFont="1" applyFill="1" applyAlignment="1">
      <alignment horizontal="center" vertical="center"/>
    </xf>
    <xf numFmtId="9" fontId="13" fillId="6" borderId="0" xfId="0" applyNumberFormat="1" applyFont="1" applyFill="1" applyAlignment="1">
      <alignment horizontal="left" vertical="center"/>
    </xf>
    <xf numFmtId="0" fontId="3" fillId="15" borderId="1" xfId="0" applyFont="1" applyFill="1" applyBorder="1" applyAlignment="1">
      <alignment vertical="center"/>
    </xf>
    <xf numFmtId="0" fontId="3" fillId="10" borderId="1" xfId="0" applyFont="1" applyFill="1" applyBorder="1" applyAlignment="1">
      <alignment horizontal="right" vertical="center"/>
    </xf>
    <xf numFmtId="0" fontId="6" fillId="6" borderId="0" xfId="0" applyFont="1" applyFill="1" applyAlignment="1">
      <alignment horizontal="left" vertical="center"/>
    </xf>
    <xf numFmtId="0" fontId="7" fillId="6" borderId="0" xfId="0" applyFont="1" applyFill="1" applyAlignment="1">
      <alignment horizontal="left" vertical="center"/>
    </xf>
    <xf numFmtId="0" fontId="5" fillId="6" borderId="0" xfId="0" applyFont="1" applyFill="1" applyAlignment="1">
      <alignment horizontal="left" vertical="center"/>
    </xf>
    <xf numFmtId="49" fontId="3" fillId="10" borderId="1" xfId="0" applyNumberFormat="1" applyFont="1" applyFill="1" applyBorder="1" applyAlignment="1">
      <alignment horizontal="center" vertical="center"/>
    </xf>
    <xf numFmtId="172" fontId="3" fillId="10" borderId="1" xfId="0" applyNumberFormat="1" applyFont="1" applyFill="1" applyBorder="1" applyAlignment="1">
      <alignment horizontal="right" vertical="center"/>
    </xf>
    <xf numFmtId="172" fontId="3" fillId="10" borderId="1" xfId="0" applyNumberFormat="1" applyFont="1" applyFill="1" applyBorder="1" applyAlignment="1">
      <alignment horizontal="center" vertical="center"/>
    </xf>
    <xf numFmtId="0" fontId="4" fillId="8" borderId="0" xfId="0" quotePrefix="1" applyFont="1" applyFill="1" applyAlignment="1">
      <alignment vertical="center"/>
    </xf>
    <xf numFmtId="0" fontId="3" fillId="8" borderId="13" xfId="0" applyFont="1" applyFill="1" applyBorder="1" applyAlignment="1">
      <alignment horizontal="center" vertical="center" wrapText="1"/>
    </xf>
    <xf numFmtId="173" fontId="3" fillId="5" borderId="12" xfId="3" applyNumberFormat="1" applyFont="1" applyFill="1" applyBorder="1" applyAlignment="1">
      <alignment vertical="center"/>
    </xf>
    <xf numFmtId="173" fontId="3" fillId="5" borderId="1" xfId="3" applyNumberFormat="1" applyFont="1" applyFill="1" applyBorder="1" applyAlignment="1">
      <alignment vertical="center"/>
    </xf>
    <xf numFmtId="173" fontId="3" fillId="3" borderId="11" xfId="1" applyNumberFormat="1" applyFont="1" applyFill="1" applyBorder="1" applyAlignment="1">
      <alignment vertical="center"/>
    </xf>
    <xf numFmtId="173" fontId="3" fillId="3" borderId="1" xfId="1" applyNumberFormat="1" applyFont="1" applyFill="1" applyBorder="1" applyAlignment="1">
      <alignment vertical="center"/>
    </xf>
    <xf numFmtId="0" fontId="3" fillId="8" borderId="15" xfId="0" applyFont="1" applyFill="1" applyBorder="1" applyAlignment="1">
      <alignment horizontal="center" vertical="center"/>
    </xf>
    <xf numFmtId="0" fontId="3" fillId="8" borderId="12" xfId="0" applyFont="1" applyFill="1" applyBorder="1" applyAlignment="1">
      <alignment horizontal="left" vertical="center"/>
    </xf>
    <xf numFmtId="0" fontId="3" fillId="8" borderId="12" xfId="0" applyFont="1" applyFill="1" applyBorder="1" applyAlignment="1">
      <alignment horizontal="center" vertical="center"/>
    </xf>
    <xf numFmtId="0" fontId="3" fillId="10" borderId="15"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10" borderId="12" xfId="0" applyFont="1" applyFill="1" applyBorder="1" applyAlignment="1">
      <alignment horizontal="center" vertical="center"/>
    </xf>
    <xf numFmtId="0" fontId="30" fillId="2" borderId="0" xfId="0" applyFont="1" applyFill="1" applyAlignment="1">
      <alignment vertical="center"/>
    </xf>
    <xf numFmtId="0" fontId="30" fillId="2" borderId="0" xfId="0" applyFont="1" applyFill="1" applyAlignment="1">
      <alignment vertical="center" wrapText="1"/>
    </xf>
    <xf numFmtId="0" fontId="31" fillId="2" borderId="0" xfId="2464" applyFont="1" applyFill="1" applyAlignment="1">
      <alignment vertical="center"/>
    </xf>
    <xf numFmtId="0" fontId="12"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12" fillId="6" borderId="3" xfId="0" applyFont="1" applyFill="1" applyBorder="1" applyAlignment="1">
      <alignment horizontal="left" vertical="center"/>
    </xf>
    <xf numFmtId="0" fontId="0" fillId="6" borderId="3" xfId="0" applyFill="1" applyBorder="1" applyAlignment="1">
      <alignment horizontal="left" vertical="center"/>
    </xf>
    <xf numFmtId="0" fontId="0" fillId="2" borderId="0" xfId="0" applyFill="1" applyAlignment="1">
      <alignment vertical="center"/>
    </xf>
    <xf numFmtId="0" fontId="0" fillId="6" borderId="0" xfId="0" applyFill="1" applyAlignment="1">
      <alignment horizontal="left" vertical="center"/>
    </xf>
    <xf numFmtId="0" fontId="12" fillId="6" borderId="4" xfId="0" applyFont="1" applyFill="1" applyBorder="1" applyAlignment="1">
      <alignment vertical="center"/>
    </xf>
    <xf numFmtId="0" fontId="12" fillId="6" borderId="2" xfId="0" applyFont="1" applyFill="1" applyBorder="1" applyAlignment="1">
      <alignment horizontal="left" vertical="center"/>
    </xf>
    <xf numFmtId="0" fontId="0" fillId="6" borderId="2" xfId="0" applyFill="1" applyBorder="1" applyAlignment="1">
      <alignment horizontal="left" vertical="center"/>
    </xf>
    <xf numFmtId="0" fontId="9" fillId="2" borderId="0" xfId="0" applyFont="1" applyFill="1" applyAlignment="1">
      <alignment horizontal="left" vertical="center"/>
    </xf>
    <xf numFmtId="0" fontId="0" fillId="2" borderId="0" xfId="0" applyFill="1" applyAlignment="1">
      <alignment horizontal="left" vertical="center"/>
    </xf>
    <xf numFmtId="0" fontId="12" fillId="2" borderId="0" xfId="0" applyFont="1" applyFill="1" applyAlignment="1">
      <alignment horizontal="left" vertical="center"/>
    </xf>
    <xf numFmtId="49" fontId="3" fillId="3" borderId="1" xfId="0" applyNumberFormat="1" applyFont="1" applyFill="1" applyBorder="1" applyAlignment="1">
      <alignment horizontal="left" vertical="center" wrapText="1"/>
    </xf>
    <xf numFmtId="169" fontId="3" fillId="3" borderId="1" xfId="3" applyNumberFormat="1" applyFont="1" applyFill="1" applyBorder="1" applyAlignment="1">
      <alignment horizontal="left" vertical="center" wrapText="1"/>
    </xf>
    <xf numFmtId="1" fontId="3" fillId="7" borderId="1" xfId="1" applyNumberFormat="1" applyFont="1" applyFill="1" applyBorder="1" applyAlignment="1">
      <alignment vertical="center" wrapText="1"/>
    </xf>
    <xf numFmtId="0" fontId="3" fillId="7" borderId="1" xfId="1" applyNumberFormat="1" applyFont="1" applyFill="1" applyBorder="1" applyAlignment="1">
      <alignment horizontal="center" vertical="center" wrapText="1"/>
    </xf>
    <xf numFmtId="14" fontId="3" fillId="3" borderId="1" xfId="0" applyNumberFormat="1" applyFont="1" applyFill="1" applyBorder="1" applyAlignment="1">
      <alignment vertical="center" wrapText="1"/>
    </xf>
    <xf numFmtId="166" fontId="3" fillId="8" borderId="1" xfId="1" applyNumberFormat="1" applyFont="1" applyFill="1" applyBorder="1" applyAlignment="1">
      <alignment vertical="center"/>
    </xf>
    <xf numFmtId="166" fontId="3" fillId="8" borderId="1" xfId="3" applyNumberFormat="1" applyFont="1" applyFill="1" applyBorder="1" applyAlignment="1">
      <alignment vertical="center"/>
    </xf>
    <xf numFmtId="166" fontId="3" fillId="8" borderId="1" xfId="2" applyNumberFormat="1" applyFont="1" applyFill="1" applyBorder="1" applyAlignment="1">
      <alignment vertical="center"/>
    </xf>
    <xf numFmtId="0" fontId="3" fillId="4" borderId="1" xfId="0" applyFont="1" applyFill="1" applyBorder="1" applyAlignment="1">
      <alignment vertical="center" wrapText="1"/>
    </xf>
    <xf numFmtId="0" fontId="3" fillId="4" borderId="15" xfId="0" applyFont="1" applyFill="1" applyBorder="1" applyAlignment="1">
      <alignment vertical="center" wrapText="1"/>
    </xf>
    <xf numFmtId="164" fontId="3" fillId="8" borderId="1" xfId="1" applyNumberFormat="1" applyFont="1" applyFill="1" applyBorder="1" applyAlignment="1">
      <alignment vertical="center"/>
    </xf>
    <xf numFmtId="2" fontId="3" fillId="3" borderId="1" xfId="2" applyNumberFormat="1" applyFont="1" applyFill="1" applyBorder="1" applyAlignment="1">
      <alignment horizontal="right" vertical="center"/>
    </xf>
    <xf numFmtId="164" fontId="3" fillId="8" borderId="1" xfId="3" applyNumberFormat="1" applyFont="1" applyFill="1" applyBorder="1" applyAlignment="1">
      <alignment vertical="center"/>
    </xf>
    <xf numFmtId="171" fontId="3" fillId="3" borderId="12" xfId="0" applyNumberFormat="1" applyFont="1" applyFill="1" applyBorder="1" applyAlignment="1">
      <alignment vertical="center" wrapText="1"/>
    </xf>
    <xf numFmtId="0" fontId="3" fillId="10" borderId="11" xfId="0" applyFont="1" applyFill="1" applyBorder="1" applyAlignment="1">
      <alignment horizontal="center" vertical="center" wrapText="1"/>
    </xf>
    <xf numFmtId="43" fontId="3" fillId="8" borderId="1" xfId="1" applyFont="1" applyFill="1" applyBorder="1" applyAlignment="1">
      <alignment vertical="center"/>
    </xf>
    <xf numFmtId="0" fontId="3" fillId="3" borderId="1" xfId="1" applyNumberFormat="1" applyFont="1" applyFill="1" applyBorder="1" applyAlignment="1">
      <alignment vertical="center" wrapText="1"/>
    </xf>
    <xf numFmtId="43" fontId="3" fillId="4" borderId="1" xfId="1" applyFont="1" applyFill="1" applyBorder="1" applyAlignment="1">
      <alignment vertical="center" wrapText="1"/>
    </xf>
    <xf numFmtId="49" fontId="3" fillId="3" borderId="15" xfId="0" applyNumberFormat="1" applyFont="1" applyFill="1" applyBorder="1" applyAlignment="1">
      <alignment vertical="center" wrapText="1"/>
    </xf>
    <xf numFmtId="49" fontId="3" fillId="3" borderId="1" xfId="0" applyNumberFormat="1" applyFont="1" applyFill="1" applyBorder="1" applyAlignment="1">
      <alignment vertical="center" wrapText="1"/>
    </xf>
    <xf numFmtId="164" fontId="3" fillId="8" borderId="1" xfId="1" applyNumberFormat="1" applyFont="1" applyFill="1" applyBorder="1" applyAlignment="1">
      <alignment horizontal="right" vertical="center"/>
    </xf>
    <xf numFmtId="2" fontId="24" fillId="7" borderId="1" xfId="2" applyNumberFormat="1" applyFont="1" applyFill="1" applyBorder="1" applyAlignment="1">
      <alignment horizontal="left" vertical="center"/>
    </xf>
    <xf numFmtId="0" fontId="32" fillId="6" borderId="0" xfId="0" applyFont="1" applyFill="1" applyAlignment="1">
      <alignment vertical="center"/>
    </xf>
    <xf numFmtId="1" fontId="3" fillId="3" borderId="1" xfId="2" applyNumberFormat="1" applyFont="1" applyFill="1" applyBorder="1" applyAlignment="1">
      <alignment vertical="center"/>
    </xf>
    <xf numFmtId="1" fontId="3" fillId="5" borderId="15" xfId="2" applyNumberFormat="1" applyFont="1" applyFill="1" applyBorder="1" applyAlignment="1">
      <alignment vertical="center"/>
    </xf>
    <xf numFmtId="164" fontId="12" fillId="8" borderId="1" xfId="1" applyNumberFormat="1" applyFont="1" applyFill="1" applyBorder="1" applyAlignment="1">
      <alignment vertical="center"/>
    </xf>
    <xf numFmtId="164" fontId="3" fillId="3" borderId="1" xfId="3" applyNumberFormat="1" applyFont="1" applyFill="1" applyBorder="1" applyAlignment="1">
      <alignment vertical="center"/>
    </xf>
    <xf numFmtId="168" fontId="3" fillId="0" borderId="1" xfId="1" applyNumberFormat="1" applyFont="1" applyFill="1" applyBorder="1" applyAlignment="1">
      <alignment horizontal="center" vertical="center"/>
    </xf>
    <xf numFmtId="1" fontId="3" fillId="3" borderId="15" xfId="2" applyNumberFormat="1" applyFont="1" applyFill="1" applyBorder="1" applyAlignment="1">
      <alignment vertical="center"/>
    </xf>
    <xf numFmtId="0" fontId="3" fillId="2" borderId="0" xfId="0" applyFont="1" applyFill="1" applyAlignment="1">
      <alignment horizontal="left" vertical="top"/>
    </xf>
    <xf numFmtId="0" fontId="3" fillId="0" borderId="10" xfId="0" applyFont="1" applyBorder="1" applyAlignment="1">
      <alignment horizontal="center" vertical="center" wrapText="1"/>
    </xf>
    <xf numFmtId="0" fontId="3" fillId="7" borderId="1" xfId="1" applyNumberFormat="1" applyFont="1" applyFill="1" applyBorder="1" applyAlignment="1">
      <alignment horizontal="left" vertical="center"/>
    </xf>
    <xf numFmtId="49" fontId="3" fillId="10" borderId="11" xfId="0" applyNumberFormat="1" applyFont="1" applyFill="1" applyBorder="1" applyAlignment="1">
      <alignment horizontal="center" vertical="center" wrapText="1"/>
    </xf>
    <xf numFmtId="49" fontId="3" fillId="3" borderId="11" xfId="0" applyNumberFormat="1" applyFont="1" applyFill="1" applyBorder="1" applyAlignment="1">
      <alignment horizontal="left" vertical="center" wrapText="1"/>
    </xf>
    <xf numFmtId="49" fontId="29" fillId="3" borderId="1" xfId="2464" applyNumberFormat="1" applyFill="1" applyBorder="1" applyAlignment="1">
      <alignment horizontal="left" vertical="center" wrapText="1"/>
    </xf>
    <xf numFmtId="49" fontId="3" fillId="10" borderId="12" xfId="0" applyNumberFormat="1" applyFont="1" applyFill="1" applyBorder="1" applyAlignment="1">
      <alignment horizontal="center" vertical="center" wrapText="1"/>
    </xf>
    <xf numFmtId="0" fontId="3" fillId="7" borderId="1" xfId="2468" applyNumberFormat="1" applyFont="1" applyFill="1" applyBorder="1" applyAlignment="1">
      <alignment horizontal="center" vertical="center" wrapText="1"/>
    </xf>
    <xf numFmtId="166" fontId="3" fillId="7" borderId="1" xfId="2468" applyFont="1" applyFill="1" applyBorder="1" applyAlignment="1">
      <alignment horizontal="center" vertical="center" wrapText="1"/>
    </xf>
    <xf numFmtId="1" fontId="3" fillId="7" borderId="1" xfId="2468" applyNumberFormat="1" applyFont="1" applyFill="1" applyBorder="1" applyAlignment="1">
      <alignment vertical="center" wrapText="1"/>
    </xf>
    <xf numFmtId="0" fontId="3" fillId="7" borderId="1" xfId="2468" applyNumberFormat="1" applyFont="1" applyFill="1" applyBorder="1" applyAlignment="1">
      <alignment horizontal="left" vertical="center" wrapText="1"/>
    </xf>
    <xf numFmtId="0" fontId="13" fillId="2" borderId="0" xfId="0" applyFont="1" applyFill="1" applyAlignment="1">
      <alignment vertical="center"/>
    </xf>
    <xf numFmtId="0" fontId="13" fillId="10" borderId="1" xfId="0" applyFont="1" applyFill="1" applyBorder="1" applyAlignment="1">
      <alignment horizontal="center" vertical="center"/>
    </xf>
    <xf numFmtId="0" fontId="12" fillId="6" borderId="0" xfId="0" applyFont="1" applyFill="1" applyAlignment="1">
      <alignment vertical="center"/>
    </xf>
    <xf numFmtId="0" fontId="12" fillId="8" borderId="1" xfId="0" applyFont="1" applyFill="1" applyBorder="1" applyAlignment="1">
      <alignment horizontal="center" vertical="center"/>
    </xf>
    <xf numFmtId="0" fontId="34" fillId="0" borderId="11" xfId="0" applyFont="1" applyBorder="1" applyAlignment="1">
      <alignment vertical="center"/>
    </xf>
    <xf numFmtId="0" fontId="12" fillId="0" borderId="11" xfId="0" applyFont="1" applyBorder="1" applyAlignment="1">
      <alignment vertical="center"/>
    </xf>
    <xf numFmtId="0" fontId="12" fillId="10" borderId="1" xfId="0" applyFont="1" applyFill="1" applyBorder="1" applyAlignment="1">
      <alignment horizontal="center" vertical="center"/>
    </xf>
    <xf numFmtId="0" fontId="4" fillId="6" borderId="0" xfId="0" applyFont="1" applyFill="1" applyAlignment="1">
      <alignment vertical="center"/>
    </xf>
    <xf numFmtId="166" fontId="12" fillId="6" borderId="0" xfId="0" applyNumberFormat="1" applyFont="1" applyFill="1" applyAlignment="1">
      <alignment vertical="center"/>
    </xf>
    <xf numFmtId="0" fontId="13" fillId="10" borderId="12" xfId="0" applyFont="1" applyFill="1" applyBorder="1" applyAlignment="1">
      <alignment horizontal="center" vertical="center"/>
    </xf>
    <xf numFmtId="0" fontId="36" fillId="2" borderId="0" xfId="0" applyFont="1" applyFill="1" applyAlignment="1">
      <alignment vertical="center"/>
    </xf>
    <xf numFmtId="0" fontId="12" fillId="8" borderId="1" xfId="0" applyFont="1" applyFill="1" applyBorder="1" applyAlignment="1">
      <alignment horizontal="center" vertical="center" wrapText="1"/>
    </xf>
    <xf numFmtId="0" fontId="12" fillId="6" borderId="7" xfId="0" applyFont="1" applyFill="1" applyBorder="1" applyAlignment="1">
      <alignment vertical="center"/>
    </xf>
    <xf numFmtId="0" fontId="12" fillId="2" borderId="0" xfId="0" applyFont="1" applyFill="1" applyAlignment="1">
      <alignment vertical="center"/>
    </xf>
    <xf numFmtId="0" fontId="12" fillId="6" borderId="17" xfId="0" applyFont="1" applyFill="1" applyBorder="1" applyAlignment="1">
      <alignment vertical="center"/>
    </xf>
    <xf numFmtId="0" fontId="12" fillId="0" borderId="19" xfId="0" applyFont="1" applyBorder="1" applyAlignment="1">
      <alignment vertical="center"/>
    </xf>
    <xf numFmtId="0" fontId="12" fillId="6" borderId="21" xfId="0" applyFont="1" applyFill="1" applyBorder="1" applyAlignment="1">
      <alignment vertical="center"/>
    </xf>
    <xf numFmtId="0" fontId="12" fillId="8" borderId="11" xfId="0" applyFont="1" applyFill="1" applyBorder="1" applyAlignment="1">
      <alignment vertical="center"/>
    </xf>
    <xf numFmtId="0" fontId="34" fillId="0" borderId="24" xfId="0" applyFont="1" applyBorder="1" applyAlignment="1">
      <alignment vertical="center"/>
    </xf>
    <xf numFmtId="168" fontId="12" fillId="0" borderId="25" xfId="0" applyNumberFormat="1" applyFont="1" applyBorder="1" applyAlignment="1">
      <alignment vertical="center"/>
    </xf>
    <xf numFmtId="0" fontId="12" fillId="10" borderId="25" xfId="0" applyFont="1" applyFill="1" applyBorder="1" applyAlignment="1">
      <alignment horizontal="center" vertical="center"/>
    </xf>
    <xf numFmtId="166" fontId="12" fillId="5" borderId="25" xfId="1" applyNumberFormat="1" applyFont="1" applyFill="1" applyBorder="1" applyAlignment="1">
      <alignment vertical="center"/>
    </xf>
    <xf numFmtId="166" fontId="12" fillId="6" borderId="2" xfId="0" applyNumberFormat="1" applyFont="1" applyFill="1" applyBorder="1" applyAlignment="1">
      <alignment vertical="center"/>
    </xf>
    <xf numFmtId="0" fontId="12" fillId="10" borderId="13" xfId="0" applyFont="1" applyFill="1" applyBorder="1" applyAlignment="1">
      <alignment horizontal="center" vertical="center"/>
    </xf>
    <xf numFmtId="166" fontId="12" fillId="5" borderId="1" xfId="1" applyNumberFormat="1" applyFont="1" applyFill="1" applyBorder="1" applyAlignment="1">
      <alignment vertical="center"/>
    </xf>
    <xf numFmtId="0" fontId="12" fillId="10" borderId="12" xfId="0" applyFont="1" applyFill="1" applyBorder="1" applyAlignment="1">
      <alignment horizontal="center" vertical="center"/>
    </xf>
    <xf numFmtId="166" fontId="12" fillId="0" borderId="13" xfId="0" applyNumberFormat="1" applyFont="1" applyBorder="1" applyAlignment="1">
      <alignment vertical="center"/>
    </xf>
    <xf numFmtId="166" fontId="12" fillId="0" borderId="5" xfId="0" applyNumberFormat="1" applyFont="1" applyBorder="1" applyAlignment="1">
      <alignment vertical="center"/>
    </xf>
    <xf numFmtId="166" fontId="12" fillId="0" borderId="1" xfId="0" applyNumberFormat="1" applyFont="1" applyBorder="1" applyAlignment="1">
      <alignment vertical="center"/>
    </xf>
    <xf numFmtId="168" fontId="12" fillId="0" borderId="13" xfId="0" applyNumberFormat="1" applyFont="1" applyBorder="1" applyAlignment="1">
      <alignment vertical="center"/>
    </xf>
    <xf numFmtId="168" fontId="12" fillId="0" borderId="27" xfId="0" applyNumberFormat="1" applyFont="1" applyBorder="1" applyAlignment="1">
      <alignment vertical="center"/>
    </xf>
    <xf numFmtId="168" fontId="12" fillId="0" borderId="28" xfId="0" applyNumberFormat="1" applyFont="1" applyBorder="1" applyAlignment="1">
      <alignment vertical="center"/>
    </xf>
    <xf numFmtId="0" fontId="12" fillId="3" borderId="1" xfId="0" applyFont="1" applyFill="1" applyBorder="1" applyAlignment="1">
      <alignment vertical="center"/>
    </xf>
    <xf numFmtId="3" fontId="3" fillId="6" borderId="0" xfId="0" applyNumberFormat="1" applyFont="1" applyFill="1" applyAlignment="1">
      <alignment vertical="center"/>
    </xf>
    <xf numFmtId="168" fontId="3" fillId="6" borderId="0" xfId="0" applyNumberFormat="1" applyFont="1" applyFill="1" applyAlignment="1">
      <alignment vertical="center"/>
    </xf>
    <xf numFmtId="168" fontId="3" fillId="8" borderId="1" xfId="3" applyNumberFormat="1" applyFont="1" applyFill="1" applyBorder="1" applyAlignment="1">
      <alignment vertical="center"/>
    </xf>
    <xf numFmtId="0" fontId="13" fillId="4" borderId="12" xfId="0" applyFont="1" applyFill="1" applyBorder="1" applyAlignment="1">
      <alignment horizontal="left" vertical="center"/>
    </xf>
    <xf numFmtId="0" fontId="13" fillId="6" borderId="0" xfId="0" applyFont="1" applyFill="1" applyAlignment="1">
      <alignment vertical="center"/>
    </xf>
    <xf numFmtId="0" fontId="12" fillId="4" borderId="12" xfId="0" applyFont="1" applyFill="1" applyBorder="1" applyAlignment="1">
      <alignment horizontal="left" vertical="center"/>
    </xf>
    <xf numFmtId="166" fontId="12" fillId="8" borderId="1" xfId="3" applyNumberFormat="1" applyFont="1" applyFill="1" applyBorder="1" applyAlignment="1">
      <alignment vertical="center"/>
    </xf>
    <xf numFmtId="164" fontId="12" fillId="5" borderId="1" xfId="3" applyNumberFormat="1" applyFont="1" applyFill="1" applyBorder="1" applyAlignment="1">
      <alignment vertical="center"/>
    </xf>
    <xf numFmtId="164" fontId="12" fillId="3" borderId="1" xfId="3" applyNumberFormat="1" applyFont="1" applyFill="1" applyBorder="1" applyAlignment="1">
      <alignment vertical="center"/>
    </xf>
    <xf numFmtId="166" fontId="12" fillId="6" borderId="0" xfId="3" applyNumberFormat="1" applyFont="1" applyFill="1" applyBorder="1" applyAlignment="1">
      <alignment vertical="center"/>
    </xf>
    <xf numFmtId="164" fontId="12" fillId="7" borderId="1" xfId="0" applyNumberFormat="1" applyFont="1" applyFill="1" applyBorder="1" applyAlignment="1">
      <alignment horizontal="right" vertical="center"/>
    </xf>
    <xf numFmtId="0" fontId="12" fillId="7" borderId="1" xfId="0" applyFont="1" applyFill="1" applyBorder="1" applyAlignment="1">
      <alignment horizontal="center" vertical="center"/>
    </xf>
    <xf numFmtId="164" fontId="12" fillId="0" borderId="1" xfId="3" applyNumberFormat="1" applyFont="1" applyFill="1" applyBorder="1" applyAlignment="1">
      <alignment vertical="center"/>
    </xf>
    <xf numFmtId="168" fontId="12" fillId="8" borderId="1" xfId="3" applyNumberFormat="1" applyFont="1" applyFill="1" applyBorder="1" applyAlignment="1">
      <alignment vertical="center"/>
    </xf>
    <xf numFmtId="0" fontId="3" fillId="6" borderId="0" xfId="0" applyFont="1" applyFill="1"/>
    <xf numFmtId="168" fontId="12" fillId="7" borderId="1" xfId="0" applyNumberFormat="1" applyFont="1" applyFill="1" applyBorder="1" applyAlignment="1">
      <alignment horizontal="center" vertical="center"/>
    </xf>
    <xf numFmtId="168" fontId="35" fillId="7" borderId="1" xfId="1" applyNumberFormat="1" applyFont="1" applyFill="1" applyBorder="1" applyAlignment="1">
      <alignment vertical="center"/>
    </xf>
    <xf numFmtId="168" fontId="35" fillId="7" borderId="15" xfId="1" applyNumberFormat="1" applyFont="1" applyFill="1" applyBorder="1" applyAlignment="1">
      <alignment vertical="center"/>
    </xf>
    <xf numFmtId="164" fontId="3" fillId="0" borderId="1" xfId="1" applyNumberFormat="1" applyFont="1" applyFill="1" applyBorder="1" applyAlignment="1">
      <alignment vertical="center"/>
    </xf>
    <xf numFmtId="0" fontId="12" fillId="7" borderId="1" xfId="0" applyFont="1" applyFill="1" applyBorder="1" applyAlignment="1">
      <alignment horizontal="left" vertical="center"/>
    </xf>
    <xf numFmtId="164" fontId="12" fillId="5" borderId="1" xfId="1" applyNumberFormat="1" applyFont="1" applyFill="1" applyBorder="1" applyAlignment="1">
      <alignment vertical="center"/>
    </xf>
    <xf numFmtId="1" fontId="3" fillId="3" borderId="1" xfId="0" applyNumberFormat="1" applyFont="1" applyFill="1" applyBorder="1" applyAlignment="1">
      <alignment horizontal="center" vertical="center"/>
    </xf>
    <xf numFmtId="168" fontId="3" fillId="8" borderId="1" xfId="1" applyNumberFormat="1" applyFont="1" applyFill="1" applyBorder="1" applyAlignment="1">
      <alignment vertical="center"/>
    </xf>
    <xf numFmtId="0" fontId="35" fillId="17" borderId="1" xfId="0" applyFont="1" applyFill="1" applyBorder="1" applyAlignment="1">
      <alignment vertical="center"/>
    </xf>
    <xf numFmtId="0" fontId="35" fillId="17" borderId="11" xfId="0" applyFont="1" applyFill="1" applyBorder="1" applyAlignment="1">
      <alignment vertical="center"/>
    </xf>
    <xf numFmtId="0" fontId="35" fillId="17" borderId="11" xfId="0" applyFont="1" applyFill="1" applyBorder="1" applyAlignment="1">
      <alignment horizontal="center" vertical="center"/>
    </xf>
    <xf numFmtId="0" fontId="35" fillId="18" borderId="11" xfId="0" applyFont="1" applyFill="1" applyBorder="1" applyAlignment="1">
      <alignment horizontal="center" vertical="center"/>
    </xf>
    <xf numFmtId="0" fontId="35" fillId="0" borderId="11" xfId="0" applyFont="1" applyBorder="1" applyAlignment="1">
      <alignment horizontal="center" vertical="center"/>
    </xf>
    <xf numFmtId="0" fontId="12" fillId="17" borderId="11" xfId="0" applyFont="1" applyFill="1" applyBorder="1" applyAlignment="1">
      <alignment horizontal="center" vertical="center"/>
    </xf>
    <xf numFmtId="0" fontId="12" fillId="3" borderId="1" xfId="0" applyFont="1" applyFill="1" applyBorder="1" applyAlignment="1">
      <alignment horizontal="left" vertical="center"/>
    </xf>
    <xf numFmtId="166" fontId="12" fillId="8" borderId="1" xfId="2" applyNumberFormat="1" applyFont="1" applyFill="1" applyBorder="1" applyAlignment="1">
      <alignment vertical="center"/>
    </xf>
    <xf numFmtId="166" fontId="12" fillId="5" borderId="1" xfId="2" applyNumberFormat="1" applyFont="1" applyFill="1" applyBorder="1" applyAlignment="1">
      <alignment vertical="center"/>
    </xf>
    <xf numFmtId="166" fontId="12" fillId="3" borderId="1" xfId="1" applyNumberFormat="1" applyFont="1" applyFill="1" applyBorder="1" applyAlignment="1">
      <alignment vertical="center"/>
    </xf>
    <xf numFmtId="1" fontId="12" fillId="3" borderId="15" xfId="2" applyNumberFormat="1" applyFont="1" applyFill="1" applyBorder="1" applyAlignment="1">
      <alignment vertical="center"/>
    </xf>
    <xf numFmtId="1" fontId="3" fillId="3" borderId="1" xfId="2" applyNumberFormat="1" applyFont="1" applyFill="1" applyBorder="1" applyAlignment="1">
      <alignment horizontal="center" vertical="center"/>
    </xf>
    <xf numFmtId="1" fontId="3" fillId="5" borderId="15" xfId="2" applyNumberFormat="1" applyFont="1" applyFill="1" applyBorder="1" applyAlignment="1">
      <alignment horizontal="center" vertical="center"/>
    </xf>
    <xf numFmtId="168" fontId="3" fillId="0" borderId="1" xfId="1" applyNumberFormat="1" applyFont="1" applyFill="1" applyBorder="1" applyAlignment="1">
      <alignment vertical="center"/>
    </xf>
    <xf numFmtId="0" fontId="12" fillId="4" borderId="12" xfId="0" applyFont="1" applyFill="1" applyBorder="1" applyAlignment="1">
      <alignment vertical="center"/>
    </xf>
    <xf numFmtId="168" fontId="12" fillId="10" borderId="1" xfId="1" applyNumberFormat="1" applyFont="1" applyFill="1" applyBorder="1" applyAlignment="1">
      <alignment horizontal="center" vertical="center"/>
    </xf>
    <xf numFmtId="0" fontId="37" fillId="2" borderId="0" xfId="0" applyFont="1" applyFill="1" applyAlignment="1">
      <alignment vertical="center"/>
    </xf>
    <xf numFmtId="0" fontId="13" fillId="6" borderId="4" xfId="0" applyFont="1" applyFill="1" applyBorder="1" applyAlignment="1">
      <alignment vertical="center"/>
    </xf>
    <xf numFmtId="0" fontId="13" fillId="8" borderId="1" xfId="0" applyFont="1" applyFill="1" applyBorder="1" applyAlignment="1">
      <alignment horizontal="left" vertical="center"/>
    </xf>
    <xf numFmtId="0" fontId="13" fillId="4" borderId="12" xfId="0" applyFont="1" applyFill="1" applyBorder="1" applyAlignment="1">
      <alignment vertical="center"/>
    </xf>
    <xf numFmtId="14" fontId="13" fillId="3" borderId="1" xfId="0" applyNumberFormat="1" applyFont="1" applyFill="1" applyBorder="1" applyAlignment="1">
      <alignment vertical="center"/>
    </xf>
    <xf numFmtId="174" fontId="13" fillId="3" borderId="1" xfId="0" applyNumberFormat="1" applyFont="1" applyFill="1" applyBorder="1" applyAlignment="1">
      <alignment horizontal="right" vertical="center"/>
    </xf>
    <xf numFmtId="0" fontId="13" fillId="6" borderId="7" xfId="0" applyFont="1" applyFill="1" applyBorder="1" applyAlignment="1">
      <alignment vertical="center"/>
    </xf>
    <xf numFmtId="0" fontId="13" fillId="8" borderId="15" xfId="0" applyFont="1" applyFill="1" applyBorder="1" applyAlignment="1">
      <alignment vertical="center"/>
    </xf>
    <xf numFmtId="14" fontId="13" fillId="3" borderId="1" xfId="0" applyNumberFormat="1" applyFont="1" applyFill="1" applyBorder="1" applyAlignment="1">
      <alignment horizontal="right" vertical="center"/>
    </xf>
    <xf numFmtId="0" fontId="35" fillId="19" borderId="1" xfId="0" applyFont="1" applyFill="1" applyBorder="1" applyAlignment="1">
      <alignment vertical="center"/>
    </xf>
    <xf numFmtId="171" fontId="35" fillId="19" borderId="1" xfId="0" applyNumberFormat="1" applyFont="1" applyFill="1" applyBorder="1" applyAlignment="1">
      <alignment vertical="center"/>
    </xf>
    <xf numFmtId="174" fontId="35" fillId="19" borderId="1" xfId="0" applyNumberFormat="1" applyFont="1" applyFill="1" applyBorder="1" applyAlignment="1">
      <alignment vertical="center"/>
    </xf>
    <xf numFmtId="174" fontId="35" fillId="20" borderId="1" xfId="0" applyNumberFormat="1" applyFont="1" applyFill="1" applyBorder="1" applyAlignment="1">
      <alignment vertical="center"/>
    </xf>
    <xf numFmtId="0" fontId="35" fillId="6" borderId="0" xfId="0" applyFont="1" applyFill="1" applyAlignment="1">
      <alignment vertical="center"/>
    </xf>
    <xf numFmtId="174" fontId="35" fillId="6" borderId="0" xfId="0" applyNumberFormat="1" applyFont="1" applyFill="1" applyAlignment="1">
      <alignment vertical="center"/>
    </xf>
    <xf numFmtId="0" fontId="13" fillId="8" borderId="1" xfId="0" applyFont="1" applyFill="1" applyBorder="1" applyAlignment="1">
      <alignment vertical="center"/>
    </xf>
    <xf numFmtId="174" fontId="13" fillId="0" borderId="1" xfId="0" applyNumberFormat="1" applyFont="1" applyBorder="1" applyAlignment="1">
      <alignment horizontal="right" vertical="center"/>
    </xf>
    <xf numFmtId="174" fontId="13" fillId="6" borderId="0" xfId="0" applyNumberFormat="1" applyFont="1" applyFill="1" applyAlignment="1">
      <alignment vertical="center"/>
    </xf>
    <xf numFmtId="0" fontId="13" fillId="19" borderId="1" xfId="0" applyFont="1" applyFill="1" applyBorder="1" applyAlignment="1">
      <alignment vertical="center"/>
    </xf>
    <xf numFmtId="171" fontId="13" fillId="19" borderId="1" xfId="0" applyNumberFormat="1" applyFont="1" applyFill="1" applyBorder="1" applyAlignment="1">
      <alignment vertical="center"/>
    </xf>
    <xf numFmtId="174" fontId="13" fillId="19" borderId="1" xfId="0" applyNumberFormat="1" applyFont="1" applyFill="1" applyBorder="1" applyAlignment="1">
      <alignment vertical="center"/>
    </xf>
    <xf numFmtId="174" fontId="13" fillId="20" borderId="1" xfId="0" applyNumberFormat="1" applyFont="1" applyFill="1" applyBorder="1" applyAlignment="1">
      <alignment vertical="center"/>
    </xf>
    <xf numFmtId="0" fontId="13" fillId="4" borderId="1" xfId="0" applyFont="1" applyFill="1" applyBorder="1" applyAlignment="1">
      <alignment horizontal="left" vertical="center"/>
    </xf>
    <xf numFmtId="0" fontId="35" fillId="19" borderId="12" xfId="0" applyFont="1" applyFill="1" applyBorder="1" applyAlignment="1">
      <alignment vertical="center"/>
    </xf>
    <xf numFmtId="174" fontId="35" fillId="3" borderId="1" xfId="0" applyNumberFormat="1" applyFont="1" applyFill="1" applyBorder="1" applyAlignment="1">
      <alignment horizontal="right" vertical="center"/>
    </xf>
    <xf numFmtId="174" fontId="35" fillId="0" borderId="15" xfId="0" applyNumberFormat="1" applyFont="1" applyBorder="1" applyAlignment="1">
      <alignment horizontal="right" vertical="center"/>
    </xf>
    <xf numFmtId="174" fontId="35" fillId="0" borderId="1" xfId="0" applyNumberFormat="1" applyFont="1" applyBorder="1" applyAlignment="1">
      <alignment horizontal="right" vertical="center"/>
    </xf>
    <xf numFmtId="0" fontId="14" fillId="2" borderId="0" xfId="0" applyFont="1" applyFill="1" applyAlignment="1">
      <alignment vertical="center"/>
    </xf>
    <xf numFmtId="0" fontId="35" fillId="8" borderId="1" xfId="0" applyFont="1" applyFill="1" applyBorder="1" applyAlignment="1">
      <alignment horizontal="left" vertical="center"/>
    </xf>
    <xf numFmtId="0" fontId="35" fillId="4" borderId="12" xfId="0" applyFont="1" applyFill="1" applyBorder="1" applyAlignment="1">
      <alignment horizontal="left" vertical="center"/>
    </xf>
    <xf numFmtId="14" fontId="35" fillId="3" borderId="1" xfId="0" applyNumberFormat="1" applyFont="1" applyFill="1" applyBorder="1" applyAlignment="1">
      <alignment horizontal="right" vertical="center"/>
    </xf>
    <xf numFmtId="0" fontId="35" fillId="8" borderId="15" xfId="0" applyFont="1" applyFill="1" applyBorder="1" applyAlignment="1">
      <alignment vertical="center"/>
    </xf>
    <xf numFmtId="0" fontId="35" fillId="4" borderId="8" xfId="0" applyFont="1" applyFill="1" applyBorder="1" applyAlignment="1">
      <alignment vertical="center"/>
    </xf>
    <xf numFmtId="14" fontId="35" fillId="3" borderId="15" xfId="0" applyNumberFormat="1" applyFont="1" applyFill="1" applyBorder="1" applyAlignment="1">
      <alignment vertical="center"/>
    </xf>
    <xf numFmtId="174" fontId="35" fillId="3" borderId="15" xfId="0" applyNumberFormat="1" applyFont="1" applyFill="1" applyBorder="1" applyAlignment="1">
      <alignment horizontal="right" vertical="center"/>
    </xf>
    <xf numFmtId="14" fontId="35" fillId="3" borderId="15" xfId="0" applyNumberFormat="1" applyFont="1" applyFill="1" applyBorder="1" applyAlignment="1">
      <alignment horizontal="right" vertical="center"/>
    </xf>
    <xf numFmtId="0" fontId="35" fillId="8" borderId="1" xfId="0" applyFont="1" applyFill="1" applyBorder="1" applyAlignment="1">
      <alignment vertical="center"/>
    </xf>
    <xf numFmtId="0" fontId="35" fillId="4" borderId="12" xfId="0" applyFont="1" applyFill="1" applyBorder="1" applyAlignment="1">
      <alignment vertical="center"/>
    </xf>
    <xf numFmtId="14" fontId="35" fillId="3" borderId="1" xfId="0" applyNumberFormat="1" applyFont="1" applyFill="1" applyBorder="1" applyAlignment="1">
      <alignment vertical="center"/>
    </xf>
    <xf numFmtId="0" fontId="35" fillId="4" borderId="1" xfId="0" applyFont="1" applyFill="1" applyBorder="1" applyAlignment="1">
      <alignment horizontal="left" vertical="center"/>
    </xf>
    <xf numFmtId="0" fontId="3" fillId="10" borderId="1" xfId="0" applyFont="1" applyFill="1" applyBorder="1" applyAlignment="1">
      <alignment horizontal="left" vertical="center"/>
    </xf>
    <xf numFmtId="168" fontId="3" fillId="3" borderId="1" xfId="0" applyNumberFormat="1" applyFont="1" applyFill="1" applyBorder="1" applyAlignment="1">
      <alignment vertical="center"/>
    </xf>
    <xf numFmtId="0" fontId="35" fillId="6" borderId="7" xfId="0" applyFont="1" applyFill="1" applyBorder="1" applyAlignment="1">
      <alignment vertical="center"/>
    </xf>
    <xf numFmtId="0" fontId="34" fillId="6" borderId="4" xfId="0" applyFont="1" applyFill="1" applyBorder="1" applyAlignment="1">
      <alignment vertical="center"/>
    </xf>
    <xf numFmtId="166" fontId="34" fillId="5" borderId="1" xfId="1" applyNumberFormat="1" applyFont="1" applyFill="1" applyBorder="1" applyAlignment="1">
      <alignment vertical="center"/>
    </xf>
    <xf numFmtId="166" fontId="34" fillId="6" borderId="0" xfId="0" applyNumberFormat="1" applyFont="1" applyFill="1" applyAlignment="1">
      <alignment vertical="center"/>
    </xf>
    <xf numFmtId="0" fontId="34" fillId="6" borderId="0" xfId="0" applyFont="1" applyFill="1" applyAlignment="1">
      <alignment vertical="center"/>
    </xf>
    <xf numFmtId="0" fontId="34" fillId="10" borderId="1" xfId="0" applyFont="1" applyFill="1" applyBorder="1" applyAlignment="1">
      <alignment horizontal="center" vertical="center"/>
    </xf>
    <xf numFmtId="9" fontId="34" fillId="3" borderId="1" xfId="2" applyFont="1" applyFill="1" applyBorder="1" applyAlignment="1">
      <alignment vertical="center"/>
    </xf>
    <xf numFmtId="0" fontId="34" fillId="6" borderId="7" xfId="0" applyFont="1" applyFill="1" applyBorder="1" applyAlignment="1">
      <alignment vertical="center"/>
    </xf>
    <xf numFmtId="0" fontId="34" fillId="2" borderId="0" xfId="0" applyFont="1" applyFill="1" applyAlignment="1">
      <alignment vertical="center"/>
    </xf>
    <xf numFmtId="0" fontId="12" fillId="6" borderId="0" xfId="0" applyFont="1" applyFill="1" applyAlignment="1">
      <alignment horizontal="right" vertical="center"/>
    </xf>
    <xf numFmtId="9" fontId="12" fillId="6" borderId="0" xfId="0" applyNumberFormat="1" applyFont="1" applyFill="1" applyAlignment="1">
      <alignment horizontal="center" vertical="center"/>
    </xf>
    <xf numFmtId="9" fontId="12" fillId="6" borderId="0" xfId="0" applyNumberFormat="1" applyFont="1" applyFill="1" applyAlignment="1">
      <alignment horizontal="left" vertical="center"/>
    </xf>
    <xf numFmtId="9" fontId="34" fillId="3" borderId="15" xfId="2" applyFont="1" applyFill="1" applyBorder="1" applyAlignment="1">
      <alignment vertical="center"/>
    </xf>
    <xf numFmtId="0" fontId="38" fillId="6" borderId="0" xfId="0" applyFont="1" applyFill="1" applyAlignment="1">
      <alignment vertical="center"/>
    </xf>
    <xf numFmtId="0" fontId="12" fillId="6" borderId="0" xfId="0" applyFont="1" applyFill="1" applyAlignment="1">
      <alignment horizontal="center" vertical="center" wrapText="1"/>
    </xf>
    <xf numFmtId="0" fontId="12" fillId="8" borderId="12" xfId="0" applyFont="1" applyFill="1" applyBorder="1" applyAlignment="1">
      <alignment vertical="center"/>
    </xf>
    <xf numFmtId="0" fontId="39" fillId="2" borderId="0" xfId="0" applyFont="1" applyFill="1" applyAlignment="1">
      <alignment vertical="center"/>
    </xf>
    <xf numFmtId="0" fontId="34" fillId="10" borderId="15" xfId="0" applyFont="1" applyFill="1" applyBorder="1" applyAlignment="1">
      <alignment horizontal="center" vertical="center"/>
    </xf>
    <xf numFmtId="0" fontId="3" fillId="2" borderId="0" xfId="0" applyFont="1" applyFill="1" applyAlignment="1">
      <alignment horizontal="right" vertical="center"/>
    </xf>
    <xf numFmtId="0" fontId="12" fillId="10" borderId="1" xfId="0" applyFont="1" applyFill="1" applyBorder="1" applyAlignment="1">
      <alignment horizontal="left" vertical="center"/>
    </xf>
    <xf numFmtId="0" fontId="12" fillId="4" borderId="1" xfId="0" applyFont="1" applyFill="1" applyBorder="1" applyAlignment="1">
      <alignment vertical="center"/>
    </xf>
    <xf numFmtId="9" fontId="12" fillId="3" borderId="1" xfId="2" applyFont="1" applyFill="1" applyBorder="1" applyAlignment="1">
      <alignment vertical="center"/>
    </xf>
    <xf numFmtId="0" fontId="12" fillId="10" borderId="15" xfId="0" applyFont="1" applyFill="1" applyBorder="1" applyAlignment="1">
      <alignment horizontal="left" vertical="center"/>
    </xf>
    <xf numFmtId="166" fontId="12" fillId="0" borderId="1" xfId="1" applyNumberFormat="1" applyFont="1" applyFill="1" applyBorder="1" applyAlignment="1">
      <alignment vertical="center"/>
    </xf>
    <xf numFmtId="9" fontId="12" fillId="3" borderId="13" xfId="2" applyFont="1" applyFill="1" applyBorder="1" applyAlignment="1">
      <alignment vertical="center"/>
    </xf>
    <xf numFmtId="9" fontId="12" fillId="6" borderId="3" xfId="0" applyNumberFormat="1" applyFont="1" applyFill="1" applyBorder="1" applyAlignment="1">
      <alignment horizontal="center" vertical="center"/>
    </xf>
    <xf numFmtId="0" fontId="12" fillId="0" borderId="1" xfId="0" applyFont="1" applyBorder="1" applyAlignment="1">
      <alignment vertical="center"/>
    </xf>
    <xf numFmtId="0" fontId="12" fillId="4" borderId="11" xfId="0" applyFont="1" applyFill="1" applyBorder="1" applyAlignment="1">
      <alignment vertical="center"/>
    </xf>
    <xf numFmtId="9" fontId="12" fillId="10" borderId="1" xfId="0" applyNumberFormat="1" applyFont="1" applyFill="1" applyBorder="1" applyAlignment="1">
      <alignment horizontal="center" vertical="center"/>
    </xf>
    <xf numFmtId="0" fontId="35" fillId="4" borderId="31" xfId="0" applyFont="1" applyFill="1" applyBorder="1" applyAlignment="1">
      <alignment vertical="center"/>
    </xf>
    <xf numFmtId="0" fontId="35" fillId="10" borderId="1" xfId="0" applyFont="1" applyFill="1" applyBorder="1" applyAlignment="1">
      <alignment horizontal="center" vertical="center"/>
    </xf>
    <xf numFmtId="164" fontId="35" fillId="0" borderId="1" xfId="1" applyNumberFormat="1" applyFont="1" applyFill="1" applyBorder="1" applyAlignment="1">
      <alignment vertical="center"/>
    </xf>
    <xf numFmtId="10" fontId="12" fillId="17" borderId="1" xfId="0" applyNumberFormat="1" applyFont="1" applyFill="1" applyBorder="1" applyAlignment="1">
      <alignment vertical="center"/>
    </xf>
    <xf numFmtId="10" fontId="12" fillId="3" borderId="1" xfId="2" applyNumberFormat="1" applyFont="1" applyFill="1" applyBorder="1" applyAlignment="1">
      <alignment vertical="center"/>
    </xf>
    <xf numFmtId="0" fontId="13" fillId="4" borderId="31" xfId="0" applyFont="1" applyFill="1" applyBorder="1" applyAlignment="1">
      <alignment vertical="center"/>
    </xf>
    <xf numFmtId="164" fontId="13" fillId="8" borderId="1" xfId="1" applyNumberFormat="1" applyFont="1" applyFill="1" applyBorder="1" applyAlignment="1">
      <alignment vertical="center"/>
    </xf>
    <xf numFmtId="164" fontId="13" fillId="5" borderId="1" xfId="1" applyNumberFormat="1" applyFont="1" applyFill="1" applyBorder="1" applyAlignment="1">
      <alignment vertical="center"/>
    </xf>
    <xf numFmtId="164" fontId="13" fillId="0" borderId="1" xfId="1" applyNumberFormat="1" applyFont="1" applyFill="1" applyBorder="1" applyAlignment="1">
      <alignment vertical="center"/>
    </xf>
    <xf numFmtId="10" fontId="13" fillId="17" borderId="1" xfId="0" applyNumberFormat="1" applyFont="1" applyFill="1" applyBorder="1" applyAlignment="1">
      <alignment vertical="center"/>
    </xf>
    <xf numFmtId="0" fontId="12" fillId="4" borderId="31" xfId="0" applyFont="1" applyFill="1" applyBorder="1" applyAlignment="1">
      <alignment vertical="center"/>
    </xf>
    <xf numFmtId="164" fontId="35" fillId="3" borderId="1" xfId="1" applyNumberFormat="1" applyFont="1" applyFill="1" applyBorder="1" applyAlignment="1">
      <alignment vertical="center"/>
    </xf>
    <xf numFmtId="10" fontId="35" fillId="17" borderId="1" xfId="0" applyNumberFormat="1" applyFont="1" applyFill="1" applyBorder="1" applyAlignment="1">
      <alignment vertical="center"/>
    </xf>
    <xf numFmtId="164" fontId="35" fillId="8" borderId="1" xfId="1" applyNumberFormat="1" applyFont="1" applyFill="1" applyBorder="1" applyAlignment="1">
      <alignment vertical="center"/>
    </xf>
    <xf numFmtId="10" fontId="3" fillId="3" borderId="1" xfId="2" applyNumberFormat="1" applyFont="1" applyFill="1" applyBorder="1" applyAlignment="1">
      <alignment vertical="center"/>
    </xf>
    <xf numFmtId="0" fontId="3" fillId="2" borderId="32" xfId="0" applyFont="1" applyFill="1" applyBorder="1" applyAlignment="1">
      <alignment vertical="center"/>
    </xf>
    <xf numFmtId="0" fontId="3" fillId="2" borderId="33" xfId="0" applyFont="1" applyFill="1" applyBorder="1" applyAlignment="1">
      <alignment vertical="center"/>
    </xf>
    <xf numFmtId="0" fontId="3" fillId="2" borderId="17" xfId="0" applyFont="1" applyFill="1" applyBorder="1" applyAlignment="1">
      <alignment vertical="center"/>
    </xf>
    <xf numFmtId="0" fontId="3" fillId="2" borderId="21" xfId="0" applyFont="1" applyFill="1" applyBorder="1" applyAlignment="1">
      <alignment vertical="center"/>
    </xf>
    <xf numFmtId="0" fontId="3" fillId="2" borderId="24" xfId="0" applyFont="1" applyFill="1" applyBorder="1" applyAlignment="1">
      <alignment vertical="center"/>
    </xf>
    <xf numFmtId="0" fontId="3" fillId="2" borderId="34" xfId="0" applyFont="1" applyFill="1" applyBorder="1" applyAlignment="1">
      <alignment vertical="center"/>
    </xf>
    <xf numFmtId="0" fontId="3" fillId="2" borderId="35" xfId="0" applyFont="1" applyFill="1" applyBorder="1" applyAlignment="1">
      <alignment vertical="center"/>
    </xf>
    <xf numFmtId="0" fontId="35" fillId="2" borderId="35" xfId="0" applyFont="1" applyFill="1" applyBorder="1" applyAlignment="1">
      <alignment vertical="center"/>
    </xf>
    <xf numFmtId="0" fontId="35" fillId="2" borderId="0" xfId="0" applyFont="1" applyFill="1" applyAlignment="1">
      <alignment vertical="center"/>
    </xf>
    <xf numFmtId="0" fontId="3" fillId="2" borderId="36" xfId="0" applyFont="1" applyFill="1" applyBorder="1" applyAlignment="1">
      <alignment vertical="center"/>
    </xf>
    <xf numFmtId="0" fontId="35" fillId="2" borderId="36" xfId="0" applyFont="1" applyFill="1" applyBorder="1" applyAlignment="1">
      <alignment vertical="center"/>
    </xf>
    <xf numFmtId="0" fontId="3" fillId="2" borderId="5" xfId="0" applyFont="1" applyFill="1" applyBorder="1" applyAlignment="1">
      <alignment vertical="center"/>
    </xf>
    <xf numFmtId="0" fontId="3" fillId="2" borderId="3" xfId="0" applyFont="1" applyFill="1" applyBorder="1" applyAlignment="1">
      <alignment vertical="center"/>
    </xf>
    <xf numFmtId="0" fontId="35" fillId="2" borderId="3" xfId="0" applyFont="1" applyFill="1" applyBorder="1" applyAlignment="1">
      <alignment vertical="center"/>
    </xf>
    <xf numFmtId="0" fontId="3" fillId="2" borderId="6" xfId="0" applyFont="1" applyFill="1" applyBorder="1" applyAlignment="1">
      <alignment vertical="center"/>
    </xf>
    <xf numFmtId="0" fontId="3" fillId="2" borderId="4" xfId="0" applyFont="1" applyFill="1" applyBorder="1" applyAlignment="1">
      <alignment vertical="center"/>
    </xf>
    <xf numFmtId="0" fontId="3" fillId="2" borderId="7" xfId="0" applyFont="1" applyFill="1" applyBorder="1" applyAlignment="1">
      <alignment vertical="center"/>
    </xf>
    <xf numFmtId="0" fontId="40" fillId="2" borderId="0" xfId="0" applyFont="1" applyFill="1" applyAlignment="1">
      <alignment vertical="center"/>
    </xf>
    <xf numFmtId="0" fontId="3" fillId="2" borderId="0" xfId="0" applyFont="1" applyFill="1" applyAlignment="1">
      <alignment horizontal="center" vertical="center"/>
    </xf>
    <xf numFmtId="3" fontId="3" fillId="2" borderId="7" xfId="0" applyNumberFormat="1" applyFont="1" applyFill="1" applyBorder="1" applyAlignment="1">
      <alignment horizontal="center" vertical="center"/>
    </xf>
    <xf numFmtId="0" fontId="3" fillId="2" borderId="8" xfId="0" applyFont="1" applyFill="1" applyBorder="1" applyAlignment="1">
      <alignment vertical="center"/>
    </xf>
    <xf numFmtId="0" fontId="3" fillId="2" borderId="2" xfId="0" applyFont="1" applyFill="1" applyBorder="1" applyAlignment="1">
      <alignment vertical="center"/>
    </xf>
    <xf numFmtId="0" fontId="35" fillId="2" borderId="2" xfId="0" applyFont="1" applyFill="1" applyBorder="1" applyAlignment="1">
      <alignment vertical="center"/>
    </xf>
    <xf numFmtId="0" fontId="3" fillId="2" borderId="9" xfId="0" applyFont="1" applyFill="1" applyBorder="1" applyAlignment="1">
      <alignment vertical="center"/>
    </xf>
    <xf numFmtId="164" fontId="13" fillId="8" borderId="1" xfId="3" applyNumberFormat="1" applyFont="1" applyFill="1" applyBorder="1" applyAlignment="1">
      <alignment vertical="center"/>
    </xf>
    <xf numFmtId="164" fontId="13" fillId="7" borderId="1" xfId="1" applyNumberFormat="1" applyFont="1" applyFill="1" applyBorder="1" applyAlignment="1">
      <alignment vertical="center"/>
    </xf>
    <xf numFmtId="3" fontId="13" fillId="16" borderId="9" xfId="0" applyNumberFormat="1" applyFont="1" applyFill="1" applyBorder="1" applyAlignment="1">
      <alignment vertical="center"/>
    </xf>
    <xf numFmtId="0" fontId="41" fillId="6" borderId="0" xfId="0" applyFont="1" applyFill="1" applyAlignment="1">
      <alignment vertical="center"/>
    </xf>
    <xf numFmtId="0" fontId="13" fillId="8" borderId="12"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4" borderId="8" xfId="0" applyFont="1" applyFill="1" applyBorder="1" applyAlignment="1">
      <alignment vertical="center" wrapText="1"/>
    </xf>
    <xf numFmtId="170" fontId="13" fillId="3" borderId="1" xfId="1" applyNumberFormat="1" applyFont="1" applyFill="1" applyBorder="1" applyAlignment="1">
      <alignment vertical="center"/>
    </xf>
    <xf numFmtId="167" fontId="13" fillId="7" borderId="1" xfId="1" applyNumberFormat="1" applyFont="1" applyFill="1" applyBorder="1" applyAlignment="1">
      <alignment vertical="center"/>
    </xf>
    <xf numFmtId="43" fontId="3" fillId="4" borderId="1" xfId="1" applyFont="1" applyFill="1" applyBorder="1" applyAlignment="1">
      <alignment horizontal="left" vertical="center"/>
    </xf>
    <xf numFmtId="43" fontId="12" fillId="4" borderId="1" xfId="1" applyFont="1" applyFill="1" applyBorder="1" applyAlignment="1">
      <alignment horizontal="left" vertical="center"/>
    </xf>
    <xf numFmtId="3" fontId="35" fillId="21" borderId="1" xfId="0" applyNumberFormat="1" applyFont="1" applyFill="1" applyBorder="1"/>
    <xf numFmtId="167" fontId="12" fillId="8" borderId="1" xfId="1" applyNumberFormat="1" applyFont="1" applyFill="1" applyBorder="1" applyAlignment="1">
      <alignment vertical="center"/>
    </xf>
    <xf numFmtId="43" fontId="3" fillId="10" borderId="1" xfId="1" applyFont="1" applyFill="1" applyBorder="1" applyAlignment="1">
      <alignment horizontal="center" vertical="center"/>
    </xf>
    <xf numFmtId="43" fontId="3" fillId="17" borderId="1" xfId="1" applyFont="1" applyFill="1" applyBorder="1"/>
    <xf numFmtId="43" fontId="3" fillId="17" borderId="11" xfId="1" applyFont="1" applyFill="1" applyBorder="1"/>
    <xf numFmtId="43" fontId="3" fillId="17" borderId="15" xfId="1" applyFont="1" applyFill="1" applyBorder="1"/>
    <xf numFmtId="43" fontId="3" fillId="17" borderId="9" xfId="1" applyFont="1" applyFill="1" applyBorder="1"/>
    <xf numFmtId="43" fontId="3" fillId="6" borderId="0" xfId="1" applyFont="1" applyFill="1" applyAlignment="1">
      <alignment vertical="center"/>
    </xf>
    <xf numFmtId="43" fontId="3" fillId="8" borderId="1" xfId="1" applyFont="1" applyFill="1" applyBorder="1" applyAlignment="1">
      <alignment horizontal="center" vertical="center" wrapText="1"/>
    </xf>
    <xf numFmtId="43" fontId="35" fillId="16" borderId="11" xfId="1" applyFont="1" applyFill="1" applyBorder="1"/>
    <xf numFmtId="43" fontId="35" fillId="22" borderId="11" xfId="1" applyFont="1" applyFill="1" applyBorder="1"/>
    <xf numFmtId="9" fontId="12" fillId="7" borderId="1" xfId="0" applyNumberFormat="1" applyFont="1" applyFill="1" applyBorder="1" applyAlignment="1">
      <alignment horizontal="right" vertical="center"/>
    </xf>
    <xf numFmtId="9" fontId="13" fillId="7" borderId="1" xfId="0" applyNumberFormat="1" applyFont="1" applyFill="1" applyBorder="1" applyAlignment="1">
      <alignment horizontal="right" vertical="center"/>
    </xf>
    <xf numFmtId="0" fontId="12" fillId="7" borderId="1" xfId="0" applyFont="1" applyFill="1" applyBorder="1" applyAlignment="1">
      <alignment horizontal="right" vertical="center"/>
    </xf>
    <xf numFmtId="166" fontId="12" fillId="8" borderId="1" xfId="1" applyNumberFormat="1" applyFont="1" applyFill="1" applyBorder="1" applyAlignment="1">
      <alignment vertical="center"/>
    </xf>
    <xf numFmtId="0" fontId="12" fillId="7" borderId="1" xfId="0" applyFont="1" applyFill="1" applyBorder="1" applyAlignment="1">
      <alignment vertical="center"/>
    </xf>
    <xf numFmtId="3" fontId="12" fillId="0" borderId="26" xfId="0" applyNumberFormat="1" applyFont="1" applyBorder="1" applyAlignment="1">
      <alignment vertical="center"/>
    </xf>
    <xf numFmtId="0" fontId="36" fillId="23" borderId="0" xfId="0" applyFont="1" applyFill="1" applyAlignment="1">
      <alignment vertical="center"/>
    </xf>
    <xf numFmtId="0" fontId="12" fillId="24" borderId="4" xfId="0" applyFont="1" applyFill="1" applyBorder="1" applyAlignment="1">
      <alignment vertical="center"/>
    </xf>
    <xf numFmtId="0" fontId="12" fillId="25" borderId="1" xfId="0" applyFont="1" applyFill="1" applyBorder="1" applyAlignment="1">
      <alignment vertical="center"/>
    </xf>
    <xf numFmtId="0" fontId="12" fillId="17" borderId="1" xfId="0" applyFont="1" applyFill="1" applyBorder="1" applyAlignment="1">
      <alignment vertical="center"/>
    </xf>
    <xf numFmtId="0" fontId="12" fillId="18" borderId="1" xfId="0" applyFont="1" applyFill="1" applyBorder="1" applyAlignment="1">
      <alignment vertical="center"/>
    </xf>
    <xf numFmtId="0" fontId="12" fillId="21" borderId="1" xfId="0" applyFont="1" applyFill="1" applyBorder="1" applyAlignment="1">
      <alignment vertical="center"/>
    </xf>
    <xf numFmtId="0" fontId="12" fillId="22" borderId="12" xfId="0" applyFont="1" applyFill="1" applyBorder="1" applyAlignment="1">
      <alignment horizontal="center" vertical="center"/>
    </xf>
    <xf numFmtId="0" fontId="12" fillId="0" borderId="26" xfId="0" applyFont="1" applyBorder="1"/>
    <xf numFmtId="0" fontId="12" fillId="24" borderId="0" xfId="0" applyFont="1" applyFill="1" applyAlignment="1">
      <alignment vertical="center"/>
    </xf>
    <xf numFmtId="0" fontId="12" fillId="23" borderId="0" xfId="0" applyFont="1" applyFill="1" applyAlignment="1">
      <alignment vertical="center"/>
    </xf>
    <xf numFmtId="0" fontId="12" fillId="3" borderId="1" xfId="1" applyNumberFormat="1" applyFont="1" applyFill="1" applyBorder="1" applyAlignment="1">
      <alignment vertical="center"/>
    </xf>
    <xf numFmtId="0" fontId="12" fillId="0" borderId="1" xfId="1" applyNumberFormat="1" applyFont="1" applyFill="1" applyBorder="1" applyAlignment="1">
      <alignment vertical="center"/>
    </xf>
    <xf numFmtId="43" fontId="35" fillId="4" borderId="1" xfId="1" applyFont="1" applyFill="1" applyBorder="1" applyAlignment="1">
      <alignment vertical="center"/>
    </xf>
    <xf numFmtId="0" fontId="35" fillId="3" borderId="1" xfId="0" applyFont="1" applyFill="1" applyBorder="1" applyAlignment="1">
      <alignment vertical="center"/>
    </xf>
    <xf numFmtId="43" fontId="35" fillId="4" borderId="1" xfId="1" applyFont="1" applyFill="1" applyBorder="1" applyAlignment="1">
      <alignment vertical="center" wrapText="1"/>
    </xf>
    <xf numFmtId="0" fontId="35" fillId="3" borderId="1" xfId="0" applyFont="1" applyFill="1" applyBorder="1" applyAlignment="1">
      <alignment vertical="center" wrapText="1"/>
    </xf>
    <xf numFmtId="43" fontId="3" fillId="4" borderId="1" xfId="0" applyNumberFormat="1" applyFont="1" applyFill="1" applyBorder="1" applyAlignment="1">
      <alignment vertical="center"/>
    </xf>
    <xf numFmtId="0" fontId="12" fillId="2" borderId="0" xfId="0" applyFont="1" applyFill="1" applyAlignment="1">
      <alignment vertical="center" wrapText="1"/>
    </xf>
    <xf numFmtId="0" fontId="12" fillId="6" borderId="4" xfId="0" applyFont="1" applyFill="1" applyBorder="1" applyAlignment="1">
      <alignment vertical="center" wrapText="1"/>
    </xf>
    <xf numFmtId="43" fontId="12" fillId="8" borderId="1" xfId="1" applyFont="1" applyFill="1" applyBorder="1" applyAlignment="1">
      <alignment vertical="center" wrapText="1"/>
    </xf>
    <xf numFmtId="166" fontId="12" fillId="3" borderId="1" xfId="1" applyNumberFormat="1" applyFont="1" applyFill="1" applyBorder="1" applyAlignment="1">
      <alignment vertical="center" wrapText="1"/>
    </xf>
    <xf numFmtId="0" fontId="12" fillId="10" borderId="1" xfId="0" applyFont="1" applyFill="1" applyBorder="1" applyAlignment="1">
      <alignment horizontal="center" vertical="center" wrapText="1"/>
    </xf>
    <xf numFmtId="0" fontId="12" fillId="6" borderId="0" xfId="0" applyFont="1" applyFill="1" applyAlignment="1">
      <alignment vertical="center" wrapText="1"/>
    </xf>
    <xf numFmtId="0" fontId="3" fillId="6" borderId="7" xfId="0" applyFont="1" applyFill="1" applyBorder="1" applyAlignment="1">
      <alignment vertical="center" wrapText="1"/>
    </xf>
    <xf numFmtId="10" fontId="3" fillId="8" borderId="1" xfId="2" applyNumberFormat="1" applyFont="1" applyFill="1" applyBorder="1" applyAlignment="1">
      <alignment vertical="center"/>
    </xf>
    <xf numFmtId="0" fontId="13" fillId="6" borderId="17" xfId="0" applyFont="1" applyFill="1" applyBorder="1" applyAlignment="1">
      <alignment vertical="center"/>
    </xf>
    <xf numFmtId="0" fontId="13" fillId="8" borderId="19" xfId="0" applyFont="1" applyFill="1" applyBorder="1" applyAlignment="1">
      <alignment vertical="center"/>
    </xf>
    <xf numFmtId="0" fontId="13" fillId="8" borderId="11" xfId="0" applyFont="1" applyFill="1" applyBorder="1" applyAlignment="1">
      <alignment vertical="center"/>
    </xf>
    <xf numFmtId="0" fontId="13" fillId="8" borderId="1" xfId="0" applyFont="1" applyFill="1" applyBorder="1" applyAlignment="1">
      <alignment horizontal="center" vertical="center"/>
    </xf>
    <xf numFmtId="166" fontId="13" fillId="8" borderId="13" xfId="0" applyNumberFormat="1" applyFont="1" applyFill="1" applyBorder="1" applyAlignment="1">
      <alignment vertical="center"/>
    </xf>
    <xf numFmtId="166" fontId="13" fillId="8" borderId="1" xfId="0" applyNumberFormat="1" applyFont="1" applyFill="1" applyBorder="1" applyAlignment="1">
      <alignment vertical="center"/>
    </xf>
    <xf numFmtId="0" fontId="13" fillId="6" borderId="21" xfId="0" applyFont="1" applyFill="1" applyBorder="1" applyAlignment="1">
      <alignment vertical="center"/>
    </xf>
    <xf numFmtId="166" fontId="13" fillId="8" borderId="5" xfId="0" applyNumberFormat="1" applyFont="1" applyFill="1" applyBorder="1" applyAlignment="1">
      <alignment vertical="center"/>
    </xf>
    <xf numFmtId="166" fontId="13" fillId="8" borderId="12" xfId="0" applyNumberFormat="1" applyFont="1" applyFill="1" applyBorder="1" applyAlignment="1">
      <alignment vertical="center"/>
    </xf>
    <xf numFmtId="0" fontId="35" fillId="21" borderId="1" xfId="0" applyFont="1" applyFill="1" applyBorder="1" applyAlignment="1">
      <alignment horizontal="center" vertical="center"/>
    </xf>
    <xf numFmtId="0" fontId="35" fillId="24" borderId="6" xfId="0" applyFont="1" applyFill="1" applyBorder="1" applyAlignment="1">
      <alignment vertical="center"/>
    </xf>
    <xf numFmtId="0" fontId="35" fillId="24" borderId="7" xfId="0" applyFont="1" applyFill="1" applyBorder="1" applyAlignment="1">
      <alignment vertical="center"/>
    </xf>
    <xf numFmtId="0" fontId="35" fillId="24" borderId="9" xfId="0" applyFont="1" applyFill="1" applyBorder="1" applyAlignment="1">
      <alignment vertical="center"/>
    </xf>
    <xf numFmtId="0" fontId="3" fillId="6" borderId="10" xfId="0" applyFont="1" applyFill="1" applyBorder="1" applyAlignment="1">
      <alignment vertical="center"/>
    </xf>
    <xf numFmtId="0" fontId="42" fillId="16" borderId="13" xfId="0" applyFont="1" applyFill="1" applyBorder="1" applyAlignment="1">
      <alignment horizontal="center" vertical="center" wrapText="1"/>
    </xf>
    <xf numFmtId="0" fontId="43" fillId="16" borderId="15" xfId="0" applyFont="1" applyFill="1" applyBorder="1" applyAlignment="1">
      <alignment horizontal="center" vertical="center" wrapText="1"/>
    </xf>
    <xf numFmtId="0" fontId="3" fillId="26" borderId="12" xfId="0" applyFont="1" applyFill="1" applyBorder="1" applyAlignment="1">
      <alignment vertical="center"/>
    </xf>
    <xf numFmtId="0" fontId="35" fillId="27" borderId="0" xfId="0" applyFont="1" applyFill="1" applyAlignment="1">
      <alignment vertical="center"/>
    </xf>
    <xf numFmtId="0" fontId="46" fillId="16" borderId="4" xfId="0" applyFont="1" applyFill="1" applyBorder="1" applyAlignment="1">
      <alignment vertical="center"/>
    </xf>
    <xf numFmtId="0" fontId="46" fillId="16" borderId="0" xfId="0" applyFont="1" applyFill="1" applyAlignment="1">
      <alignment vertical="center" wrapText="1"/>
    </xf>
    <xf numFmtId="0" fontId="47" fillId="16" borderId="0" xfId="2464" applyFont="1" applyFill="1" applyBorder="1" applyAlignment="1">
      <alignment horizontal="center" vertical="center"/>
    </xf>
    <xf numFmtId="0" fontId="46" fillId="16" borderId="7" xfId="0" applyFont="1" applyFill="1" applyBorder="1" applyAlignment="1">
      <alignment vertical="center" wrapText="1"/>
    </xf>
    <xf numFmtId="0" fontId="29" fillId="4" borderId="1" xfId="2464" applyFill="1" applyBorder="1" applyAlignment="1">
      <alignment horizontal="left" vertical="center"/>
    </xf>
    <xf numFmtId="164" fontId="3" fillId="0" borderId="1" xfId="0" applyNumberFormat="1" applyFont="1" applyBorder="1" applyAlignment="1">
      <alignment horizontal="left" vertical="center" wrapText="1"/>
    </xf>
    <xf numFmtId="0" fontId="29" fillId="4" borderId="1" xfId="2464" applyFill="1" applyBorder="1" applyAlignment="1">
      <alignment horizontal="left" vertical="center" wrapText="1"/>
    </xf>
    <xf numFmtId="0" fontId="3" fillId="5" borderId="0" xfId="0" applyFont="1" applyFill="1" applyAlignment="1">
      <alignment vertical="center"/>
    </xf>
    <xf numFmtId="0" fontId="3" fillId="6" borderId="3" xfId="0" applyFont="1" applyFill="1" applyBorder="1" applyAlignment="1">
      <alignment horizontal="left" vertical="center"/>
    </xf>
    <xf numFmtId="0" fontId="13" fillId="10" borderId="1" xfId="0" applyFont="1" applyFill="1" applyBorder="1" applyAlignment="1">
      <alignment horizontal="left" vertical="center"/>
    </xf>
    <xf numFmtId="0" fontId="12" fillId="6" borderId="0" xfId="0" applyFont="1" applyFill="1" applyAlignment="1">
      <alignment horizontal="left" vertical="center"/>
    </xf>
    <xf numFmtId="0" fontId="35" fillId="10" borderId="1" xfId="0" applyFont="1" applyFill="1" applyBorder="1" applyAlignment="1">
      <alignment horizontal="left" vertical="center"/>
    </xf>
    <xf numFmtId="0" fontId="3" fillId="6" borderId="2" xfId="0" applyFont="1" applyFill="1" applyBorder="1" applyAlignment="1">
      <alignment horizontal="left" vertical="center"/>
    </xf>
    <xf numFmtId="0" fontId="3" fillId="8" borderId="0" xfId="0" applyFont="1" applyFill="1" applyAlignment="1">
      <alignment horizontal="left" vertical="center"/>
    </xf>
    <xf numFmtId="0" fontId="3" fillId="2" borderId="0" xfId="0" applyFont="1" applyFill="1" applyAlignment="1">
      <alignment horizontal="left" vertical="center"/>
    </xf>
    <xf numFmtId="0" fontId="3" fillId="28" borderId="1" xfId="0" applyFont="1" applyFill="1" applyBorder="1" applyAlignment="1">
      <alignment horizontal="center" vertical="center" wrapText="1"/>
    </xf>
    <xf numFmtId="0" fontId="3" fillId="29" borderId="1" xfId="0" applyFont="1" applyFill="1" applyBorder="1" applyAlignment="1">
      <alignment horizontal="center" vertical="center" wrapText="1"/>
    </xf>
    <xf numFmtId="0" fontId="3" fillId="10" borderId="26" xfId="0" applyFont="1" applyFill="1" applyBorder="1" applyAlignment="1">
      <alignment horizontal="center" vertical="center"/>
    </xf>
    <xf numFmtId="166" fontId="3" fillId="8" borderId="26" xfId="1" applyNumberFormat="1" applyFont="1" applyFill="1" applyBorder="1" applyAlignment="1">
      <alignment vertical="center"/>
    </xf>
    <xf numFmtId="0" fontId="14" fillId="10" borderId="26" xfId="0" applyFont="1" applyFill="1" applyBorder="1" applyAlignment="1">
      <alignment horizontal="center" vertical="center"/>
    </xf>
    <xf numFmtId="175" fontId="35" fillId="5" borderId="26" xfId="1" applyNumberFormat="1" applyFont="1" applyFill="1" applyBorder="1" applyAlignment="1">
      <alignment vertical="center"/>
    </xf>
    <xf numFmtId="175" fontId="4" fillId="29" borderId="26" xfId="1" applyNumberFormat="1" applyFont="1" applyFill="1" applyBorder="1" applyAlignment="1">
      <alignment vertical="center"/>
    </xf>
    <xf numFmtId="0" fontId="3" fillId="6" borderId="26" xfId="0" applyFont="1" applyFill="1" applyBorder="1" applyAlignment="1">
      <alignment horizontal="center" vertical="center"/>
    </xf>
    <xf numFmtId="175" fontId="4" fillId="5" borderId="26" xfId="1" applyNumberFormat="1" applyFont="1" applyFill="1" applyBorder="1" applyAlignment="1">
      <alignment vertical="center"/>
    </xf>
    <xf numFmtId="0" fontId="0" fillId="9" borderId="0" xfId="0" applyFill="1"/>
    <xf numFmtId="166" fontId="13" fillId="8" borderId="20" xfId="0" applyNumberFormat="1" applyFont="1" applyFill="1" applyBorder="1" applyAlignment="1">
      <alignment vertical="center"/>
    </xf>
    <xf numFmtId="0" fontId="34" fillId="3" borderId="19" xfId="0" applyFont="1" applyFill="1" applyBorder="1" applyAlignment="1">
      <alignment vertical="center"/>
    </xf>
    <xf numFmtId="0" fontId="49" fillId="0" borderId="0" xfId="0" applyFont="1"/>
    <xf numFmtId="0" fontId="0" fillId="30" borderId="0" xfId="0" applyFill="1"/>
    <xf numFmtId="0" fontId="0" fillId="31" borderId="0" xfId="0" applyFill="1"/>
    <xf numFmtId="0" fontId="49" fillId="10" borderId="0" xfId="0" applyFont="1" applyFill="1" applyAlignment="1">
      <alignment horizontal="left" vertical="top" wrapText="1"/>
    </xf>
    <xf numFmtId="14" fontId="49" fillId="10" borderId="0" xfId="0" applyNumberFormat="1" applyFont="1" applyFill="1" applyAlignment="1">
      <alignment horizontal="left" vertical="top" wrapText="1"/>
    </xf>
    <xf numFmtId="0" fontId="50" fillId="32" borderId="37" xfId="0" applyFont="1" applyFill="1" applyBorder="1"/>
    <xf numFmtId="0" fontId="50" fillId="32" borderId="38" xfId="0" applyFont="1" applyFill="1" applyBorder="1"/>
    <xf numFmtId="0" fontId="29" fillId="0" borderId="39" xfId="2464" applyFill="1" applyBorder="1" applyAlignment="1"/>
    <xf numFmtId="0" fontId="51" fillId="0" borderId="40" xfId="0" applyFont="1" applyBorder="1"/>
    <xf numFmtId="14" fontId="51" fillId="0" borderId="40" xfId="0" applyNumberFormat="1" applyFont="1" applyBorder="1"/>
    <xf numFmtId="4" fontId="51" fillId="0" borderId="40" xfId="0" applyNumberFormat="1" applyFont="1" applyBorder="1"/>
    <xf numFmtId="0" fontId="29" fillId="0" borderId="43" xfId="2464" applyFill="1" applyBorder="1" applyAlignment="1"/>
    <xf numFmtId="0" fontId="51" fillId="0" borderId="44" xfId="0" applyFont="1" applyBorder="1"/>
    <xf numFmtId="14" fontId="51" fillId="0" borderId="44" xfId="0" applyNumberFormat="1" applyFont="1" applyBorder="1"/>
    <xf numFmtId="4" fontId="51" fillId="0" borderId="44" xfId="0" applyNumberFormat="1" applyFont="1" applyBorder="1"/>
    <xf numFmtId="0" fontId="52" fillId="33" borderId="46" xfId="0" applyFont="1" applyFill="1" applyBorder="1"/>
    <xf numFmtId="4" fontId="52" fillId="33" borderId="46" xfId="0" applyNumberFormat="1" applyFont="1" applyFill="1" applyBorder="1"/>
    <xf numFmtId="0" fontId="53" fillId="34" borderId="49" xfId="0" applyFont="1" applyFill="1" applyBorder="1"/>
    <xf numFmtId="4" fontId="53" fillId="34" borderId="49" xfId="0" applyNumberFormat="1" applyFont="1" applyFill="1" applyBorder="1"/>
    <xf numFmtId="0" fontId="10" fillId="28" borderId="1" xfId="0" applyFont="1" applyFill="1" applyBorder="1" applyAlignment="1">
      <alignment horizontal="center" vertical="center"/>
    </xf>
    <xf numFmtId="0" fontId="10" fillId="35" borderId="1" xfId="0" applyFont="1" applyFill="1" applyBorder="1" applyAlignment="1">
      <alignment horizontal="center" vertical="center"/>
    </xf>
    <xf numFmtId="0" fontId="10" fillId="36" borderId="1" xfId="0" applyFont="1" applyFill="1" applyBorder="1" applyAlignment="1">
      <alignment horizontal="center" vertical="center"/>
    </xf>
    <xf numFmtId="0" fontId="10" fillId="29" borderId="1" xfId="0" applyFont="1" applyFill="1" applyBorder="1" applyAlignment="1">
      <alignment horizontal="center" vertical="center"/>
    </xf>
    <xf numFmtId="0" fontId="12" fillId="8" borderId="1" xfId="0" applyFont="1" applyFill="1" applyBorder="1" applyAlignment="1">
      <alignment horizontal="left" vertical="center"/>
    </xf>
    <xf numFmtId="0" fontId="12" fillId="8" borderId="26" xfId="0" applyFont="1" applyFill="1" applyBorder="1" applyAlignment="1">
      <alignment horizontal="left" vertical="center" wrapText="1"/>
    </xf>
    <xf numFmtId="0" fontId="8" fillId="2" borderId="0" xfId="0" applyFont="1" applyFill="1" applyAlignment="1">
      <alignment horizontal="left" vertical="center"/>
    </xf>
    <xf numFmtId="3" fontId="12" fillId="8" borderId="1" xfId="0" applyNumberFormat="1" applyFont="1" applyFill="1" applyBorder="1" applyAlignment="1">
      <alignment horizontal="right" vertical="center" wrapText="1"/>
    </xf>
    <xf numFmtId="0" fontId="12" fillId="8" borderId="1" xfId="0" applyFont="1" applyFill="1" applyBorder="1" applyAlignment="1">
      <alignment horizontal="right" vertical="center" wrapText="1"/>
    </xf>
    <xf numFmtId="3" fontId="12" fillId="8" borderId="1" xfId="0" applyNumberFormat="1" applyFont="1" applyFill="1" applyBorder="1" applyAlignment="1">
      <alignment horizontal="right" vertical="center"/>
    </xf>
    <xf numFmtId="0" fontId="12" fillId="3" borderId="19" xfId="0" applyFont="1" applyFill="1" applyBorder="1" applyAlignment="1">
      <alignment vertical="center"/>
    </xf>
    <xf numFmtId="168" fontId="12" fillId="26" borderId="13" xfId="0" applyNumberFormat="1" applyFont="1" applyFill="1" applyBorder="1" applyAlignment="1">
      <alignment vertical="center"/>
    </xf>
    <xf numFmtId="168" fontId="12" fillId="26" borderId="28" xfId="0" applyNumberFormat="1" applyFont="1" applyFill="1" applyBorder="1" applyAlignment="1">
      <alignment vertical="center"/>
    </xf>
    <xf numFmtId="0" fontId="3" fillId="6" borderId="3" xfId="0" applyFont="1" applyFill="1" applyBorder="1" applyAlignment="1">
      <alignment horizontal="right" vertical="center"/>
    </xf>
    <xf numFmtId="0" fontId="46" fillId="16" borderId="0" xfId="0" applyFont="1" applyFill="1" applyAlignment="1">
      <alignment horizontal="right" vertical="center" wrapText="1"/>
    </xf>
    <xf numFmtId="0" fontId="12" fillId="8" borderId="1" xfId="0" applyFont="1" applyFill="1" applyBorder="1" applyAlignment="1">
      <alignment horizontal="right" vertical="center"/>
    </xf>
    <xf numFmtId="166" fontId="3" fillId="6" borderId="0" xfId="0" applyNumberFormat="1" applyFont="1" applyFill="1" applyAlignment="1">
      <alignment horizontal="right" vertical="center"/>
    </xf>
    <xf numFmtId="3" fontId="12" fillId="6" borderId="0" xfId="0" applyNumberFormat="1" applyFont="1" applyFill="1" applyAlignment="1">
      <alignment horizontal="right" vertical="center"/>
    </xf>
    <xf numFmtId="3" fontId="3" fillId="6" borderId="0" xfId="0" applyNumberFormat="1" applyFont="1" applyFill="1" applyAlignment="1">
      <alignment horizontal="right" vertical="center"/>
    </xf>
    <xf numFmtId="168" fontId="13" fillId="8" borderId="1" xfId="0" applyNumberFormat="1" applyFont="1" applyFill="1" applyBorder="1" applyAlignment="1">
      <alignment horizontal="right" vertical="center"/>
    </xf>
    <xf numFmtId="168" fontId="12" fillId="5" borderId="1" xfId="0" applyNumberFormat="1" applyFont="1" applyFill="1" applyBorder="1" applyAlignment="1">
      <alignment horizontal="right" vertical="center"/>
    </xf>
    <xf numFmtId="168" fontId="12" fillId="5" borderId="13" xfId="0" applyNumberFormat="1" applyFont="1" applyFill="1" applyBorder="1" applyAlignment="1">
      <alignment horizontal="right" vertical="center"/>
    </xf>
    <xf numFmtId="168" fontId="12" fillId="5" borderId="25" xfId="0" applyNumberFormat="1" applyFont="1" applyFill="1" applyBorder="1" applyAlignment="1">
      <alignment horizontal="right" vertical="center"/>
    </xf>
    <xf numFmtId="3" fontId="12" fillId="8" borderId="1" xfId="1" applyNumberFormat="1" applyFont="1" applyFill="1" applyBorder="1" applyAlignment="1">
      <alignment horizontal="right" vertical="center"/>
    </xf>
    <xf numFmtId="166" fontId="12" fillId="6" borderId="0" xfId="0" applyNumberFormat="1" applyFont="1" applyFill="1" applyAlignment="1">
      <alignment horizontal="right" vertical="center"/>
    </xf>
    <xf numFmtId="168" fontId="12" fillId="5" borderId="12" xfId="0" applyNumberFormat="1" applyFont="1" applyFill="1" applyBorder="1" applyAlignment="1">
      <alignment horizontal="right" vertical="center"/>
    </xf>
    <xf numFmtId="0" fontId="3" fillId="6" borderId="2" xfId="0" applyFont="1" applyFill="1" applyBorder="1" applyAlignment="1">
      <alignment horizontal="right" vertical="center"/>
    </xf>
    <xf numFmtId="0" fontId="49" fillId="10" borderId="0" xfId="0" applyFont="1" applyFill="1" applyAlignment="1">
      <alignment horizontal="right" vertical="top" wrapText="1"/>
    </xf>
    <xf numFmtId="14" fontId="49" fillId="10" borderId="0" xfId="0" applyNumberFormat="1" applyFont="1" applyFill="1" applyAlignment="1">
      <alignment horizontal="right" vertical="top" wrapText="1"/>
    </xf>
    <xf numFmtId="0" fontId="56" fillId="2" borderId="0" xfId="0" applyFont="1" applyFill="1" applyAlignment="1">
      <alignment vertical="center"/>
    </xf>
    <xf numFmtId="0" fontId="14" fillId="6" borderId="4" xfId="0" applyFont="1" applyFill="1" applyBorder="1" applyAlignment="1">
      <alignment vertical="center"/>
    </xf>
    <xf numFmtId="0" fontId="14" fillId="8" borderId="1" xfId="0" applyFont="1" applyFill="1" applyBorder="1" applyAlignment="1">
      <alignment horizontal="left" vertical="center"/>
    </xf>
    <xf numFmtId="0" fontId="14" fillId="3" borderId="1" xfId="0" applyFont="1" applyFill="1" applyBorder="1" applyAlignment="1">
      <alignment vertical="center"/>
    </xf>
    <xf numFmtId="164" fontId="14" fillId="5" borderId="1" xfId="1" applyNumberFormat="1" applyFont="1" applyFill="1" applyBorder="1" applyAlignment="1">
      <alignment horizontal="right" vertical="center"/>
    </xf>
    <xf numFmtId="0" fontId="14" fillId="10" borderId="1" xfId="0" applyFont="1" applyFill="1" applyBorder="1" applyAlignment="1">
      <alignment horizontal="center" vertical="center"/>
    </xf>
    <xf numFmtId="164" fontId="14" fillId="3" borderId="1" xfId="1" applyNumberFormat="1" applyFont="1" applyFill="1" applyBorder="1" applyAlignment="1">
      <alignment vertical="center"/>
    </xf>
    <xf numFmtId="0" fontId="14" fillId="6" borderId="7" xfId="0" applyFont="1" applyFill="1" applyBorder="1" applyAlignment="1">
      <alignment vertical="center"/>
    </xf>
    <xf numFmtId="164" fontId="14" fillId="7" borderId="1" xfId="1" applyNumberFormat="1" applyFont="1" applyFill="1" applyBorder="1" applyAlignment="1">
      <alignment vertical="center"/>
    </xf>
    <xf numFmtId="3" fontId="14" fillId="8" borderId="1" xfId="1" applyNumberFormat="1" applyFont="1" applyFill="1" applyBorder="1" applyAlignment="1">
      <alignment horizontal="right" vertical="center"/>
    </xf>
    <xf numFmtId="0" fontId="29" fillId="0" borderId="26" xfId="2464" applyBorder="1" applyAlignment="1">
      <alignment vertical="center"/>
    </xf>
    <xf numFmtId="0" fontId="29" fillId="0" borderId="11" xfId="2464" applyBorder="1" applyAlignment="1">
      <alignment vertical="center"/>
    </xf>
    <xf numFmtId="0" fontId="29" fillId="8" borderId="1" xfId="2464" applyFill="1" applyBorder="1" applyAlignment="1">
      <alignment horizontal="left" vertical="center"/>
    </xf>
    <xf numFmtId="0" fontId="29" fillId="3" borderId="1" xfId="2464" applyFill="1" applyBorder="1" applyAlignment="1">
      <alignment horizontal="left" vertical="center"/>
    </xf>
    <xf numFmtId="0" fontId="29" fillId="3" borderId="1" xfId="2464" applyFill="1" applyBorder="1" applyAlignment="1">
      <alignment vertical="center"/>
    </xf>
    <xf numFmtId="166" fontId="13" fillId="0" borderId="1" xfId="0" applyNumberFormat="1" applyFont="1" applyBorder="1" applyAlignment="1">
      <alignment vertical="center"/>
    </xf>
    <xf numFmtId="166" fontId="13" fillId="0" borderId="13" xfId="0" applyNumberFormat="1" applyFont="1" applyBorder="1" applyAlignment="1">
      <alignment vertical="center"/>
    </xf>
    <xf numFmtId="0" fontId="57" fillId="2" borderId="0" xfId="0" applyFont="1" applyFill="1" applyAlignment="1">
      <alignment horizontal="left"/>
    </xf>
    <xf numFmtId="14" fontId="57" fillId="2" borderId="0" xfId="0" applyNumberFormat="1" applyFont="1" applyFill="1" applyAlignment="1">
      <alignment horizontal="left"/>
    </xf>
    <xf numFmtId="0" fontId="57" fillId="37" borderId="0" xfId="0" applyFont="1" applyFill="1" applyAlignment="1">
      <alignment horizontal="left"/>
    </xf>
    <xf numFmtId="0" fontId="57" fillId="0" borderId="0" xfId="0" applyFont="1" applyAlignment="1">
      <alignment horizontal="left"/>
    </xf>
    <xf numFmtId="14" fontId="57" fillId="0" borderId="0" xfId="0" applyNumberFormat="1" applyFont="1" applyAlignment="1">
      <alignment horizontal="left"/>
    </xf>
    <xf numFmtId="0" fontId="57" fillId="9" borderId="0" xfId="0" applyFont="1" applyFill="1" applyAlignment="1">
      <alignment horizontal="left"/>
    </xf>
    <xf numFmtId="0" fontId="57" fillId="26" borderId="0" xfId="0" applyFont="1" applyFill="1" applyAlignment="1">
      <alignment horizontal="left"/>
    </xf>
    <xf numFmtId="14" fontId="57" fillId="26" borderId="0" xfId="0" applyNumberFormat="1" applyFont="1" applyFill="1" applyAlignment="1">
      <alignment horizontal="left"/>
    </xf>
    <xf numFmtId="3" fontId="3" fillId="8" borderId="1" xfId="1" applyNumberFormat="1" applyFont="1" applyFill="1" applyBorder="1" applyAlignment="1">
      <alignment vertical="center"/>
    </xf>
    <xf numFmtId="3" fontId="3" fillId="5" borderId="1" xfId="1" applyNumberFormat="1" applyFont="1" applyFill="1" applyBorder="1" applyAlignment="1">
      <alignment vertical="center"/>
    </xf>
    <xf numFmtId="3" fontId="3" fillId="10" borderId="1" xfId="0" applyNumberFormat="1" applyFont="1" applyFill="1" applyBorder="1" applyAlignment="1">
      <alignment horizontal="center" vertical="center"/>
    </xf>
    <xf numFmtId="3" fontId="0" fillId="0" borderId="26" xfId="0" applyNumberFormat="1" applyBorder="1"/>
    <xf numFmtId="3" fontId="3" fillId="3" borderId="26" xfId="1" applyNumberFormat="1" applyFont="1" applyFill="1" applyBorder="1" applyAlignment="1">
      <alignment vertical="center"/>
    </xf>
    <xf numFmtId="3" fontId="3" fillId="3" borderId="1" xfId="1" applyNumberFormat="1" applyFont="1" applyFill="1" applyBorder="1" applyAlignment="1">
      <alignment vertical="center"/>
    </xf>
    <xf numFmtId="3" fontId="3" fillId="6" borderId="0" xfId="0" applyNumberFormat="1" applyFont="1" applyFill="1" applyAlignment="1">
      <alignment vertical="center" wrapText="1"/>
    </xf>
    <xf numFmtId="3" fontId="3" fillId="5" borderId="1" xfId="1" applyNumberFormat="1" applyFont="1" applyFill="1" applyBorder="1" applyAlignment="1">
      <alignment vertical="center" wrapText="1"/>
    </xf>
    <xf numFmtId="3" fontId="3" fillId="26" borderId="26" xfId="1" applyNumberFormat="1" applyFont="1" applyFill="1" applyBorder="1" applyAlignment="1">
      <alignment vertical="center"/>
    </xf>
    <xf numFmtId="3" fontId="3" fillId="8" borderId="1" xfId="1" applyNumberFormat="1" applyFont="1" applyFill="1" applyBorder="1" applyAlignment="1">
      <alignment horizontal="right" vertical="center"/>
    </xf>
    <xf numFmtId="3" fontId="0" fillId="26" borderId="26" xfId="0" applyNumberFormat="1" applyFill="1" applyBorder="1"/>
    <xf numFmtId="0" fontId="3" fillId="10" borderId="13" xfId="0" applyFont="1" applyFill="1" applyBorder="1" applyAlignment="1">
      <alignment horizontal="left" vertical="center"/>
    </xf>
    <xf numFmtId="0" fontId="3" fillId="3" borderId="13" xfId="0" applyFont="1" applyFill="1" applyBorder="1" applyAlignment="1">
      <alignment horizontal="left" vertical="center"/>
    </xf>
    <xf numFmtId="0" fontId="3" fillId="7" borderId="13" xfId="0" applyFont="1" applyFill="1" applyBorder="1" applyAlignment="1">
      <alignment horizontal="left" vertical="center"/>
    </xf>
    <xf numFmtId="3" fontId="3" fillId="8" borderId="13" xfId="1" applyNumberFormat="1" applyFont="1" applyFill="1" applyBorder="1" applyAlignment="1">
      <alignment vertical="center"/>
    </xf>
    <xf numFmtId="3" fontId="3" fillId="5" borderId="13" xfId="1" applyNumberFormat="1" applyFont="1" applyFill="1" applyBorder="1" applyAlignment="1">
      <alignment vertical="center"/>
    </xf>
    <xf numFmtId="3" fontId="3" fillId="10" borderId="13" xfId="0" applyNumberFormat="1" applyFont="1" applyFill="1" applyBorder="1" applyAlignment="1">
      <alignment horizontal="center" vertical="center"/>
    </xf>
    <xf numFmtId="3" fontId="0" fillId="0" borderId="18" xfId="0" applyNumberFormat="1" applyBorder="1"/>
    <xf numFmtId="3" fontId="3" fillId="3" borderId="18" xfId="1" applyNumberFormat="1" applyFont="1" applyFill="1" applyBorder="1" applyAlignment="1">
      <alignment vertical="center"/>
    </xf>
    <xf numFmtId="3" fontId="3" fillId="3" borderId="13" xfId="1" applyNumberFormat="1" applyFont="1" applyFill="1" applyBorder="1" applyAlignment="1">
      <alignment vertical="center"/>
    </xf>
    <xf numFmtId="1" fontId="3" fillId="3" borderId="14" xfId="2" applyNumberFormat="1" applyFont="1" applyFill="1" applyBorder="1" applyAlignment="1">
      <alignment vertical="center"/>
    </xf>
    <xf numFmtId="168" fontId="3" fillId="7" borderId="14" xfId="1" applyNumberFormat="1" applyFont="1" applyFill="1" applyBorder="1" applyAlignment="1">
      <alignment horizontal="center" vertical="center"/>
    </xf>
    <xf numFmtId="164" fontId="3" fillId="7" borderId="13" xfId="1" applyNumberFormat="1" applyFont="1" applyFill="1" applyBorder="1" applyAlignment="1">
      <alignment horizontal="center" vertical="center"/>
    </xf>
    <xf numFmtId="0" fontId="3" fillId="10" borderId="26" xfId="0" applyFont="1" applyFill="1" applyBorder="1" applyAlignment="1">
      <alignment horizontal="left" vertical="center"/>
    </xf>
    <xf numFmtId="0" fontId="3" fillId="3" borderId="26" xfId="0" applyFont="1" applyFill="1" applyBorder="1" applyAlignment="1">
      <alignment horizontal="left" vertical="center"/>
    </xf>
    <xf numFmtId="0" fontId="3" fillId="7" borderId="26" xfId="0" applyFont="1" applyFill="1" applyBorder="1" applyAlignment="1">
      <alignment horizontal="left" vertical="center" wrapText="1"/>
    </xf>
    <xf numFmtId="0" fontId="3" fillId="6" borderId="26" xfId="0" applyFont="1" applyFill="1" applyBorder="1" applyAlignment="1">
      <alignment vertical="center"/>
    </xf>
    <xf numFmtId="3" fontId="3" fillId="8" borderId="26" xfId="1" applyNumberFormat="1" applyFont="1" applyFill="1" applyBorder="1" applyAlignment="1">
      <alignment vertical="center"/>
    </xf>
    <xf numFmtId="3" fontId="3" fillId="5" borderId="26" xfId="1" applyNumberFormat="1" applyFont="1" applyFill="1" applyBorder="1" applyAlignment="1">
      <alignment vertical="center"/>
    </xf>
    <xf numFmtId="3" fontId="3" fillId="10" borderId="26" xfId="0" applyNumberFormat="1" applyFont="1" applyFill="1" applyBorder="1" applyAlignment="1">
      <alignment horizontal="center" vertical="center"/>
    </xf>
    <xf numFmtId="3" fontId="3" fillId="6" borderId="26" xfId="0" applyNumberFormat="1" applyFont="1" applyFill="1" applyBorder="1" applyAlignment="1">
      <alignment vertical="center"/>
    </xf>
    <xf numFmtId="1" fontId="3" fillId="3" borderId="26" xfId="2" applyNumberFormat="1" applyFont="1" applyFill="1" applyBorder="1" applyAlignment="1">
      <alignment vertical="center"/>
    </xf>
    <xf numFmtId="168" fontId="3" fillId="7" borderId="26" xfId="1" applyNumberFormat="1" applyFont="1" applyFill="1" applyBorder="1" applyAlignment="1">
      <alignment horizontal="center" vertical="center"/>
    </xf>
    <xf numFmtId="164" fontId="3" fillId="7" borderId="26" xfId="1" applyNumberFormat="1" applyFont="1" applyFill="1" applyBorder="1" applyAlignment="1">
      <alignment horizontal="center" vertical="center"/>
    </xf>
    <xf numFmtId="3" fontId="3" fillId="0" borderId="26" xfId="1" applyNumberFormat="1" applyFont="1" applyFill="1" applyBorder="1" applyAlignment="1">
      <alignment vertical="center"/>
    </xf>
    <xf numFmtId="164" fontId="14" fillId="3" borderId="1" xfId="1" applyNumberFormat="1" applyFont="1" applyFill="1" applyBorder="1" applyAlignment="1">
      <alignment horizontal="right" vertical="center"/>
    </xf>
    <xf numFmtId="164" fontId="14" fillId="7" borderId="1" xfId="1" applyNumberFormat="1" applyFont="1" applyFill="1" applyBorder="1" applyAlignment="1">
      <alignment horizontal="right" vertical="center"/>
    </xf>
    <xf numFmtId="168" fontId="3" fillId="6" borderId="0" xfId="0" applyNumberFormat="1" applyFont="1" applyFill="1" applyAlignment="1">
      <alignment horizontal="right" vertical="center"/>
    </xf>
    <xf numFmtId="166" fontId="13" fillId="8" borderId="13" xfId="0" applyNumberFormat="1" applyFont="1" applyFill="1" applyBorder="1" applyAlignment="1">
      <alignment horizontal="right" vertical="center"/>
    </xf>
    <xf numFmtId="166" fontId="12" fillId="0" borderId="13" xfId="0" applyNumberFormat="1" applyFont="1" applyBorder="1" applyAlignment="1">
      <alignment horizontal="right" vertical="center"/>
    </xf>
    <xf numFmtId="166" fontId="13" fillId="8" borderId="1" xfId="0" applyNumberFormat="1" applyFont="1" applyFill="1" applyBorder="1" applyAlignment="1">
      <alignment horizontal="right" vertical="center"/>
    </xf>
    <xf numFmtId="166" fontId="12" fillId="0" borderId="1" xfId="0" applyNumberFormat="1" applyFont="1" applyBorder="1" applyAlignment="1">
      <alignment horizontal="right" vertical="center"/>
    </xf>
    <xf numFmtId="166" fontId="12" fillId="5" borderId="25" xfId="1" applyNumberFormat="1" applyFont="1" applyFill="1" applyBorder="1" applyAlignment="1">
      <alignment horizontal="right" vertical="center"/>
    </xf>
    <xf numFmtId="166" fontId="12" fillId="6" borderId="2" xfId="0" applyNumberFormat="1" applyFont="1" applyFill="1" applyBorder="1" applyAlignment="1">
      <alignment horizontal="right" vertical="center"/>
    </xf>
    <xf numFmtId="168" fontId="12" fillId="0" borderId="13" xfId="0" applyNumberFormat="1" applyFont="1" applyBorder="1" applyAlignment="1">
      <alignment horizontal="right" vertical="center"/>
    </xf>
    <xf numFmtId="166" fontId="12" fillId="5" borderId="1" xfId="1" applyNumberFormat="1" applyFont="1" applyFill="1" applyBorder="1" applyAlignment="1">
      <alignment horizontal="right" vertical="center"/>
    </xf>
    <xf numFmtId="168" fontId="12" fillId="0" borderId="28" xfId="0" applyNumberFormat="1" applyFont="1" applyBorder="1" applyAlignment="1">
      <alignment horizontal="right" vertical="center"/>
    </xf>
    <xf numFmtId="0" fontId="58" fillId="37" borderId="0" xfId="0" applyFont="1" applyFill="1" applyAlignment="1">
      <alignment horizontal="left"/>
    </xf>
    <xf numFmtId="14" fontId="57" fillId="9" borderId="0" xfId="0" applyNumberFormat="1" applyFont="1" applyFill="1" applyAlignment="1">
      <alignment horizontal="left"/>
    </xf>
    <xf numFmtId="14" fontId="57" fillId="37" borderId="0" xfId="0" applyNumberFormat="1" applyFont="1" applyFill="1" applyAlignment="1">
      <alignment horizontal="left"/>
    </xf>
    <xf numFmtId="3" fontId="0" fillId="0" borderId="29" xfId="0" applyNumberFormat="1" applyBorder="1"/>
    <xf numFmtId="3" fontId="0" fillId="0" borderId="31" xfId="0" applyNumberFormat="1" applyBorder="1"/>
    <xf numFmtId="3" fontId="0" fillId="26" borderId="18" xfId="0" applyNumberFormat="1" applyFill="1" applyBorder="1"/>
    <xf numFmtId="3" fontId="0" fillId="0" borderId="23" xfId="0" applyNumberFormat="1" applyBorder="1"/>
    <xf numFmtId="3" fontId="0" fillId="0" borderId="1" xfId="0" applyNumberFormat="1" applyBorder="1"/>
    <xf numFmtId="176" fontId="12" fillId="8" borderId="1" xfId="1" applyNumberFormat="1" applyFont="1" applyFill="1" applyBorder="1" applyAlignment="1">
      <alignment horizontal="right" vertical="center" wrapText="1"/>
    </xf>
    <xf numFmtId="0" fontId="59" fillId="2" borderId="0" xfId="0" applyFont="1" applyFill="1" applyAlignment="1">
      <alignment vertical="center"/>
    </xf>
    <xf numFmtId="164" fontId="60" fillId="8" borderId="1" xfId="3" applyNumberFormat="1" applyFont="1" applyFill="1" applyBorder="1" applyAlignment="1">
      <alignment vertical="center"/>
    </xf>
    <xf numFmtId="1" fontId="60" fillId="2" borderId="0" xfId="0" applyNumberFormat="1" applyFont="1" applyFill="1" applyAlignment="1">
      <alignment vertical="center"/>
    </xf>
    <xf numFmtId="164" fontId="60" fillId="8" borderId="1" xfId="1" applyNumberFormat="1" applyFont="1" applyFill="1" applyBorder="1" applyAlignment="1">
      <alignment vertical="center"/>
    </xf>
    <xf numFmtId="164" fontId="60" fillId="37" borderId="1" xfId="1" applyNumberFormat="1" applyFont="1" applyFill="1" applyBorder="1" applyAlignment="1">
      <alignment vertical="center"/>
    </xf>
    <xf numFmtId="164" fontId="61" fillId="5" borderId="1" xfId="1" applyNumberFormat="1" applyFont="1" applyFill="1" applyBorder="1" applyAlignment="1">
      <alignment vertical="center"/>
    </xf>
    <xf numFmtId="168" fontId="14" fillId="5" borderId="26" xfId="1" applyNumberFormat="1" applyFont="1" applyFill="1" applyBorder="1" applyAlignment="1">
      <alignment vertical="center"/>
    </xf>
    <xf numFmtId="168" fontId="61" fillId="5" borderId="26" xfId="1" applyNumberFormat="1" applyFont="1" applyFill="1" applyBorder="1" applyAlignment="1">
      <alignment vertical="center"/>
    </xf>
    <xf numFmtId="0" fontId="8" fillId="8" borderId="12" xfId="0" applyFont="1" applyFill="1" applyBorder="1" applyAlignment="1">
      <alignment horizontal="center" vertical="center" wrapText="1"/>
    </xf>
    <xf numFmtId="0" fontId="8" fillId="8" borderId="10"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8" borderId="12" xfId="0" applyFont="1" applyFill="1" applyBorder="1" applyAlignment="1">
      <alignment horizontal="center" vertical="center"/>
    </xf>
    <xf numFmtId="0" fontId="3" fillId="8" borderId="10"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12" xfId="0" applyFont="1" applyFill="1" applyBorder="1" applyAlignment="1">
      <alignment horizontal="left" vertical="center" wrapText="1"/>
    </xf>
    <xf numFmtId="0" fontId="3" fillId="8" borderId="10" xfId="0" applyFont="1" applyFill="1" applyBorder="1" applyAlignment="1">
      <alignment horizontal="left" vertical="center" wrapText="1"/>
    </xf>
    <xf numFmtId="0" fontId="3" fillId="8" borderId="11" xfId="0" applyFont="1" applyFill="1" applyBorder="1" applyAlignment="1">
      <alignment horizontal="left" vertical="center" wrapText="1"/>
    </xf>
    <xf numFmtId="0" fontId="3" fillId="8" borderId="13"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3"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wrapText="1"/>
    </xf>
    <xf numFmtId="0" fontId="9" fillId="8" borderId="3" xfId="0" applyFont="1" applyFill="1" applyBorder="1" applyAlignment="1">
      <alignment horizontal="left" vertical="center" wrapText="1"/>
    </xf>
    <xf numFmtId="0" fontId="42" fillId="16" borderId="5" xfId="0" applyFont="1" applyFill="1" applyBorder="1" applyAlignment="1">
      <alignment horizontal="center" vertical="center" wrapText="1"/>
    </xf>
    <xf numFmtId="0" fontId="42" fillId="16" borderId="3" xfId="0" applyFont="1" applyFill="1" applyBorder="1" applyAlignment="1">
      <alignment horizontal="center" vertical="center" wrapText="1"/>
    </xf>
    <xf numFmtId="0" fontId="42" fillId="16" borderId="6" xfId="0" applyFont="1" applyFill="1" applyBorder="1" applyAlignment="1">
      <alignment horizontal="center" vertical="center" wrapText="1"/>
    </xf>
    <xf numFmtId="0" fontId="43" fillId="16" borderId="8" xfId="0" applyFont="1" applyFill="1" applyBorder="1" applyAlignment="1">
      <alignment horizontal="center" vertical="center" wrapText="1"/>
    </xf>
    <xf numFmtId="0" fontId="43" fillId="16" borderId="2" xfId="0" applyFont="1" applyFill="1" applyBorder="1" applyAlignment="1">
      <alignment horizontal="center" vertical="center" wrapText="1"/>
    </xf>
    <xf numFmtId="0" fontId="43" fillId="16" borderId="9" xfId="0" applyFont="1" applyFill="1" applyBorder="1" applyAlignment="1">
      <alignment horizontal="center" vertical="center" wrapText="1"/>
    </xf>
    <xf numFmtId="0" fontId="3" fillId="8" borderId="12" xfId="0" applyFont="1" applyFill="1" applyBorder="1" applyAlignment="1">
      <alignment horizontal="left" vertical="center"/>
    </xf>
    <xf numFmtId="0" fontId="3" fillId="8" borderId="10" xfId="0" applyFont="1" applyFill="1" applyBorder="1" applyAlignment="1">
      <alignment horizontal="left" vertical="center"/>
    </xf>
    <xf numFmtId="0" fontId="3" fillId="8" borderId="11" xfId="0" applyFont="1" applyFill="1" applyBorder="1" applyAlignment="1">
      <alignment horizontal="left" vertical="center"/>
    </xf>
    <xf numFmtId="0" fontId="3" fillId="7" borderId="12" xfId="1" applyNumberFormat="1" applyFont="1" applyFill="1" applyBorder="1" applyAlignment="1">
      <alignment horizontal="center" vertical="center" wrapText="1"/>
    </xf>
    <xf numFmtId="0" fontId="3" fillId="7" borderId="11" xfId="1" applyNumberFormat="1" applyFont="1" applyFill="1" applyBorder="1" applyAlignment="1">
      <alignment horizontal="center" vertical="center" wrapText="1"/>
    </xf>
    <xf numFmtId="0" fontId="3" fillId="7" borderId="12" xfId="2468" applyNumberFormat="1" applyFont="1" applyFill="1" applyBorder="1" applyAlignment="1">
      <alignment horizontal="left" vertical="center" wrapText="1"/>
    </xf>
    <xf numFmtId="0" fontId="3" fillId="7" borderId="11" xfId="2468" applyNumberFormat="1" applyFont="1" applyFill="1" applyBorder="1" applyAlignment="1">
      <alignment horizontal="left" vertical="center" wrapText="1"/>
    </xf>
    <xf numFmtId="0" fontId="3" fillId="7" borderId="12" xfId="2468" applyNumberFormat="1" applyFont="1" applyFill="1" applyBorder="1" applyAlignment="1">
      <alignment horizontal="center" vertical="center" wrapText="1"/>
    </xf>
    <xf numFmtId="0" fontId="3" fillId="7" borderId="11" xfId="2468" applyNumberFormat="1" applyFont="1" applyFill="1" applyBorder="1" applyAlignment="1">
      <alignment horizontal="center" vertical="center" wrapText="1"/>
    </xf>
    <xf numFmtId="0" fontId="12" fillId="8" borderId="18" xfId="0" applyFont="1" applyFill="1" applyBorder="1" applyAlignment="1">
      <alignment horizontal="left" vertical="center" wrapText="1"/>
    </xf>
    <xf numFmtId="0" fontId="12" fillId="8" borderId="22" xfId="0" applyFont="1" applyFill="1" applyBorder="1" applyAlignment="1">
      <alignment horizontal="left" vertical="center" wrapText="1"/>
    </xf>
    <xf numFmtId="0" fontId="12" fillId="8" borderId="23" xfId="0" applyFont="1" applyFill="1" applyBorder="1" applyAlignment="1">
      <alignment horizontal="left" vertical="center" wrapText="1"/>
    </xf>
    <xf numFmtId="0" fontId="3" fillId="8" borderId="12"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44" fillId="5" borderId="5" xfId="0" applyFont="1" applyFill="1" applyBorder="1" applyAlignment="1">
      <alignment horizontal="center" vertical="top" wrapText="1"/>
    </xf>
    <xf numFmtId="0" fontId="44" fillId="5" borderId="3" xfId="0" applyFont="1" applyFill="1" applyBorder="1" applyAlignment="1">
      <alignment horizontal="center" vertical="top" wrapText="1"/>
    </xf>
    <xf numFmtId="0" fontId="44" fillId="5" borderId="6" xfId="0" applyFont="1" applyFill="1" applyBorder="1" applyAlignment="1">
      <alignment horizontal="center" vertical="top" wrapText="1"/>
    </xf>
    <xf numFmtId="0" fontId="42" fillId="21" borderId="8" xfId="0" applyFont="1" applyFill="1" applyBorder="1" applyAlignment="1">
      <alignment horizontal="center" vertical="center"/>
    </xf>
    <xf numFmtId="0" fontId="42" fillId="21" borderId="2" xfId="0" applyFont="1" applyFill="1" applyBorder="1" applyAlignment="1">
      <alignment horizontal="center" vertical="center"/>
    </xf>
    <xf numFmtId="0" fontId="42" fillId="21" borderId="9"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44" fillId="5" borderId="12" xfId="0" applyFont="1" applyFill="1" applyBorder="1" applyAlignment="1">
      <alignment horizontal="center" vertical="top" wrapText="1"/>
    </xf>
    <xf numFmtId="0" fontId="44" fillId="5" borderId="10" xfId="0" applyFont="1" applyFill="1" applyBorder="1" applyAlignment="1">
      <alignment horizontal="center" vertical="top" wrapText="1"/>
    </xf>
    <xf numFmtId="0" fontId="44" fillId="5" borderId="11" xfId="0" applyFont="1" applyFill="1" applyBorder="1" applyAlignment="1">
      <alignment horizontal="center" vertical="top" wrapText="1"/>
    </xf>
    <xf numFmtId="0" fontId="3" fillId="3" borderId="12"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5" fillId="5" borderId="32" xfId="0" applyFont="1" applyFill="1" applyBorder="1" applyAlignment="1">
      <alignment horizontal="center" vertical="center" wrapText="1"/>
    </xf>
    <xf numFmtId="0" fontId="35" fillId="5" borderId="35" xfId="0" applyFont="1" applyFill="1" applyBorder="1" applyAlignment="1">
      <alignment horizontal="center" vertical="center" wrapText="1"/>
    </xf>
    <xf numFmtId="0" fontId="35" fillId="5" borderId="33" xfId="0" applyFont="1" applyFill="1" applyBorder="1" applyAlignment="1">
      <alignment horizontal="center" vertical="center" wrapText="1"/>
    </xf>
    <xf numFmtId="0" fontId="35" fillId="5" borderId="17" xfId="0" applyFont="1" applyFill="1" applyBorder="1" applyAlignment="1">
      <alignment horizontal="center" vertical="center" wrapText="1"/>
    </xf>
    <xf numFmtId="0" fontId="35" fillId="5" borderId="0" xfId="0" applyFont="1" applyFill="1" applyAlignment="1">
      <alignment horizontal="center" vertical="center" wrapText="1"/>
    </xf>
    <xf numFmtId="0" fontId="35" fillId="5" borderId="21" xfId="0" applyFont="1" applyFill="1" applyBorder="1" applyAlignment="1">
      <alignment horizontal="center" vertical="center" wrapText="1"/>
    </xf>
    <xf numFmtId="0" fontId="35" fillId="5" borderId="24" xfId="0" applyFont="1" applyFill="1" applyBorder="1" applyAlignment="1">
      <alignment horizontal="center" vertical="center" wrapText="1"/>
    </xf>
    <xf numFmtId="0" fontId="35" fillId="5" borderId="36" xfId="0" applyFont="1" applyFill="1" applyBorder="1" applyAlignment="1">
      <alignment horizontal="center" vertical="center" wrapText="1"/>
    </xf>
    <xf numFmtId="0" fontId="35" fillId="5" borderId="34" xfId="0" applyFont="1" applyFill="1" applyBorder="1" applyAlignment="1">
      <alignment horizontal="center" vertical="center" wrapText="1"/>
    </xf>
    <xf numFmtId="0" fontId="3" fillId="8" borderId="26" xfId="0" applyFont="1" applyFill="1" applyBorder="1" applyAlignment="1">
      <alignment horizontal="center" vertical="center"/>
    </xf>
    <xf numFmtId="0" fontId="3" fillId="8" borderId="32" xfId="0" applyFont="1" applyFill="1" applyBorder="1" applyAlignment="1">
      <alignment horizontal="center" vertical="center"/>
    </xf>
    <xf numFmtId="0" fontId="3" fillId="8" borderId="33" xfId="0" applyFont="1" applyFill="1" applyBorder="1" applyAlignment="1">
      <alignment horizontal="center" vertical="center"/>
    </xf>
    <xf numFmtId="0" fontId="3" fillId="8" borderId="17" xfId="0" applyFont="1" applyFill="1" applyBorder="1" applyAlignment="1">
      <alignment horizontal="center" vertical="center"/>
    </xf>
    <xf numFmtId="0" fontId="3" fillId="8" borderId="21" xfId="0" applyFont="1" applyFill="1" applyBorder="1" applyAlignment="1">
      <alignment horizontal="center" vertical="center"/>
    </xf>
    <xf numFmtId="0" fontId="3" fillId="8" borderId="24" xfId="0" applyFont="1" applyFill="1" applyBorder="1" applyAlignment="1">
      <alignment horizontal="center" vertical="center"/>
    </xf>
    <xf numFmtId="0" fontId="3" fillId="8" borderId="34" xfId="0" applyFont="1" applyFill="1" applyBorder="1" applyAlignment="1">
      <alignment horizontal="center" vertical="center"/>
    </xf>
    <xf numFmtId="0" fontId="3" fillId="5" borderId="0" xfId="0" applyFont="1" applyFill="1" applyAlignment="1">
      <alignment horizontal="center" vertical="center" wrapText="1"/>
    </xf>
    <xf numFmtId="0" fontId="3" fillId="8" borderId="5" xfId="0" applyFont="1" applyFill="1" applyBorder="1" applyAlignment="1">
      <alignment horizontal="center" vertical="center"/>
    </xf>
    <xf numFmtId="0" fontId="3" fillId="8" borderId="6" xfId="0" applyFont="1" applyFill="1" applyBorder="1" applyAlignment="1">
      <alignment horizontal="center" vertical="center"/>
    </xf>
    <xf numFmtId="0" fontId="3" fillId="8" borderId="8"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2" xfId="0" applyFont="1" applyFill="1" applyBorder="1" applyAlignment="1">
      <alignment horizontal="center" vertical="center"/>
    </xf>
    <xf numFmtId="0" fontId="44" fillId="5" borderId="12" xfId="0" applyFont="1" applyFill="1" applyBorder="1" applyAlignment="1">
      <alignment horizontal="center" vertical="center" wrapText="1"/>
    </xf>
    <xf numFmtId="0" fontId="44" fillId="5" borderId="10" xfId="0" applyFont="1" applyFill="1" applyBorder="1" applyAlignment="1">
      <alignment horizontal="center" vertical="center" wrapText="1"/>
    </xf>
    <xf numFmtId="0" fontId="44" fillId="5" borderId="11"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8" borderId="6" xfId="0" applyFont="1" applyFill="1" applyBorder="1" applyAlignment="1">
      <alignment horizontal="center" vertical="center" wrapText="1"/>
    </xf>
    <xf numFmtId="166" fontId="12" fillId="3" borderId="12" xfId="1" applyNumberFormat="1" applyFont="1" applyFill="1" applyBorder="1" applyAlignment="1">
      <alignment horizontal="center" vertical="center"/>
    </xf>
    <xf numFmtId="166" fontId="12" fillId="3" borderId="11" xfId="1" applyNumberFormat="1" applyFont="1" applyFill="1" applyBorder="1" applyAlignment="1">
      <alignment horizontal="center" vertical="center"/>
    </xf>
    <xf numFmtId="0" fontId="34" fillId="4" borderId="1" xfId="0" applyFont="1" applyFill="1" applyBorder="1" applyAlignment="1">
      <alignment horizontal="center" vertical="center"/>
    </xf>
    <xf numFmtId="166" fontId="34" fillId="5" borderId="12" xfId="1" applyNumberFormat="1" applyFont="1" applyFill="1" applyBorder="1" applyAlignment="1">
      <alignment horizontal="center" vertical="center"/>
    </xf>
    <xf numFmtId="166" fontId="34" fillId="5" borderId="11" xfId="1" applyNumberFormat="1" applyFont="1" applyFill="1" applyBorder="1" applyAlignment="1">
      <alignment horizontal="center" vertical="center"/>
    </xf>
    <xf numFmtId="0" fontId="12" fillId="8" borderId="12" xfId="0" applyFont="1" applyFill="1" applyBorder="1" applyAlignment="1">
      <alignment horizontal="center" vertical="center" wrapText="1"/>
    </xf>
    <xf numFmtId="0" fontId="12" fillId="8" borderId="11" xfId="0" applyFont="1" applyFill="1" applyBorder="1" applyAlignment="1">
      <alignment horizontal="center" vertical="center" wrapText="1"/>
    </xf>
    <xf numFmtId="9" fontId="12" fillId="6" borderId="3" xfId="0" applyNumberFormat="1" applyFont="1" applyFill="1" applyBorder="1" applyAlignment="1">
      <alignment horizontal="center" vertical="center"/>
    </xf>
    <xf numFmtId="0" fontId="12" fillId="8" borderId="1" xfId="0" applyFont="1" applyFill="1" applyBorder="1" applyAlignment="1">
      <alignment horizontal="center" vertical="center" wrapText="1"/>
    </xf>
    <xf numFmtId="0" fontId="12" fillId="10" borderId="13" xfId="0" applyFont="1" applyFill="1" applyBorder="1" applyAlignment="1">
      <alignment horizontal="center" vertical="center"/>
    </xf>
    <xf numFmtId="0" fontId="12" fillId="10" borderId="12" xfId="0" applyFont="1" applyFill="1" applyBorder="1" applyAlignment="1">
      <alignment horizontal="center" vertical="center"/>
    </xf>
    <xf numFmtId="0" fontId="12" fillId="10" borderId="11" xfId="0" applyFont="1" applyFill="1" applyBorder="1" applyAlignment="1">
      <alignment horizontal="center" vertical="center"/>
    </xf>
    <xf numFmtId="0" fontId="12" fillId="8" borderId="10" xfId="0" applyFont="1" applyFill="1" applyBorder="1" applyAlignment="1">
      <alignment horizontal="center" vertical="center" wrapText="1"/>
    </xf>
    <xf numFmtId="0" fontId="34" fillId="10" borderId="12" xfId="0" applyFont="1" applyFill="1" applyBorder="1" applyAlignment="1">
      <alignment horizontal="center" vertical="center"/>
    </xf>
    <xf numFmtId="0" fontId="34" fillId="10" borderId="11" xfId="0" applyFont="1" applyFill="1" applyBorder="1" applyAlignment="1">
      <alignment horizontal="center" vertical="center"/>
    </xf>
    <xf numFmtId="0" fontId="34" fillId="10" borderId="1" xfId="0" applyFont="1" applyFill="1" applyBorder="1" applyAlignment="1">
      <alignment horizontal="center" vertical="center"/>
    </xf>
    <xf numFmtId="0" fontId="34" fillId="4" borderId="12" xfId="0" applyFont="1" applyFill="1" applyBorder="1" applyAlignment="1">
      <alignment horizontal="center" vertical="center"/>
    </xf>
    <xf numFmtId="0" fontId="34" fillId="4" borderId="11" xfId="0" applyFont="1" applyFill="1" applyBorder="1" applyAlignment="1">
      <alignment horizontal="center" vertical="center"/>
    </xf>
    <xf numFmtId="0" fontId="34" fillId="10" borderId="8" xfId="0" applyFont="1" applyFill="1" applyBorder="1" applyAlignment="1">
      <alignment horizontal="center" vertical="center"/>
    </xf>
    <xf numFmtId="0" fontId="34" fillId="10" borderId="9" xfId="0" applyFont="1" applyFill="1" applyBorder="1" applyAlignment="1">
      <alignment horizontal="center" vertical="center"/>
    </xf>
    <xf numFmtId="0" fontId="12" fillId="10" borderId="1" xfId="0" applyFont="1" applyFill="1" applyBorder="1" applyAlignment="1">
      <alignment horizontal="center" vertical="center"/>
    </xf>
    <xf numFmtId="0" fontId="3" fillId="3" borderId="29" xfId="0" applyFont="1" applyFill="1" applyBorder="1" applyAlignment="1">
      <alignment horizontal="left" vertical="center" wrapText="1"/>
    </xf>
    <xf numFmtId="0" fontId="3" fillId="3" borderId="30" xfId="0" applyFont="1" applyFill="1" applyBorder="1" applyAlignment="1">
      <alignment horizontal="left" vertical="center" wrapText="1"/>
    </xf>
    <xf numFmtId="0" fontId="3" fillId="3" borderId="31" xfId="0" applyFont="1" applyFill="1" applyBorder="1" applyAlignment="1">
      <alignment horizontal="left" vertical="center" wrapText="1"/>
    </xf>
    <xf numFmtId="0" fontId="35" fillId="8" borderId="1" xfId="0" applyFont="1" applyFill="1" applyBorder="1" applyAlignment="1">
      <alignment horizontal="center" vertical="center" wrapText="1"/>
    </xf>
    <xf numFmtId="0" fontId="12" fillId="3" borderId="8"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2" fillId="3" borderId="9" xfId="0" applyFont="1" applyFill="1" applyBorder="1" applyAlignment="1">
      <alignment horizontal="left" vertical="center" wrapText="1"/>
    </xf>
    <xf numFmtId="0" fontId="3" fillId="5" borderId="12" xfId="0" applyFont="1" applyFill="1" applyBorder="1" applyAlignment="1">
      <alignment horizontal="center" vertical="top" wrapText="1"/>
    </xf>
    <xf numFmtId="0" fontId="3" fillId="5" borderId="10" xfId="0" applyFont="1" applyFill="1" applyBorder="1" applyAlignment="1">
      <alignment horizontal="center" vertical="top" wrapText="1"/>
    </xf>
    <xf numFmtId="0" fontId="3" fillId="5" borderId="11" xfId="0" applyFont="1" applyFill="1" applyBorder="1" applyAlignment="1">
      <alignment horizontal="center" vertical="top" wrapText="1"/>
    </xf>
    <xf numFmtId="0" fontId="3" fillId="8" borderId="1" xfId="0" applyFont="1" applyFill="1" applyBorder="1" applyAlignment="1">
      <alignment horizontal="left" vertical="center" wrapText="1"/>
    </xf>
    <xf numFmtId="171" fontId="13" fillId="3"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12" xfId="0" applyFont="1" applyFill="1" applyBorder="1" applyAlignment="1">
      <alignment horizontal="center" vertical="center" wrapText="1"/>
    </xf>
    <xf numFmtId="0" fontId="13" fillId="8" borderId="10"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3" fillId="3" borderId="12" xfId="0" applyFont="1" applyFill="1" applyBorder="1" applyAlignment="1">
      <alignment vertical="center" wrapText="1"/>
    </xf>
    <xf numFmtId="0" fontId="3" fillId="3" borderId="10" xfId="0" applyFont="1" applyFill="1" applyBorder="1" applyAlignment="1">
      <alignment vertical="center" wrapText="1"/>
    </xf>
    <xf numFmtId="0" fontId="3" fillId="3" borderId="11" xfId="0" applyFont="1" applyFill="1" applyBorder="1" applyAlignment="1">
      <alignment vertical="center" wrapText="1"/>
    </xf>
    <xf numFmtId="43" fontId="3" fillId="8" borderId="1" xfId="1" applyFont="1" applyFill="1" applyBorder="1" applyAlignment="1">
      <alignment horizontal="center" vertical="center"/>
    </xf>
    <xf numFmtId="43" fontId="3" fillId="8" borderId="13" xfId="1" applyFont="1" applyFill="1" applyBorder="1" applyAlignment="1">
      <alignment horizontal="center" vertical="center"/>
    </xf>
    <xf numFmtId="43" fontId="3" fillId="8" borderId="15" xfId="1" applyFont="1" applyFill="1" applyBorder="1" applyAlignment="1">
      <alignment horizontal="center" vertical="center"/>
    </xf>
    <xf numFmtId="0" fontId="51" fillId="0" borderId="41" xfId="0" applyFont="1" applyBorder="1"/>
    <xf numFmtId="0" fontId="51" fillId="0" borderId="42" xfId="0" applyFont="1" applyBorder="1"/>
    <xf numFmtId="0" fontId="51" fillId="0" borderId="43" xfId="0" applyFont="1" applyBorder="1"/>
    <xf numFmtId="0" fontId="52" fillId="33" borderId="45" xfId="0" applyFont="1" applyFill="1" applyBorder="1"/>
    <xf numFmtId="0" fontId="52" fillId="33" borderId="0" xfId="0" applyFont="1" applyFill="1"/>
    <xf numFmtId="0" fontId="52" fillId="33" borderId="46" xfId="0" applyFont="1" applyFill="1" applyBorder="1"/>
    <xf numFmtId="0" fontId="53" fillId="34" borderId="47" xfId="0" applyFont="1" applyFill="1" applyBorder="1"/>
    <xf numFmtId="0" fontId="53" fillId="34" borderId="48" xfId="0" applyFont="1" applyFill="1" applyBorder="1"/>
    <xf numFmtId="0" fontId="53" fillId="34" borderId="49" xfId="0" applyFont="1" applyFill="1" applyBorder="1"/>
    <xf numFmtId="0" fontId="55" fillId="0" borderId="0" xfId="0" applyFont="1"/>
    <xf numFmtId="0" fontId="35" fillId="5" borderId="12"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0" borderId="1" xfId="0" applyFont="1" applyBorder="1" applyAlignment="1">
      <alignment horizontal="left" vertical="center" wrapText="1"/>
    </xf>
    <xf numFmtId="0" fontId="12" fillId="8" borderId="1" xfId="0" applyFont="1" applyFill="1" applyBorder="1" applyAlignment="1">
      <alignment horizontal="left" vertical="center" wrapText="1"/>
    </xf>
    <xf numFmtId="0" fontId="3" fillId="8" borderId="9"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12" fillId="3" borderId="24" xfId="0" applyFont="1" applyFill="1" applyBorder="1" applyAlignment="1">
      <alignment horizontal="left" vertical="center" wrapText="1"/>
    </xf>
    <xf numFmtId="0" fontId="12" fillId="3" borderId="36" xfId="0" applyFont="1" applyFill="1" applyBorder="1" applyAlignment="1">
      <alignment horizontal="left" vertical="center" wrapText="1"/>
    </xf>
    <xf numFmtId="0" fontId="12" fillId="3" borderId="34" xfId="0" applyFont="1" applyFill="1" applyBorder="1" applyAlignment="1">
      <alignment horizontal="left" vertical="center" wrapText="1"/>
    </xf>
    <xf numFmtId="0" fontId="3" fillId="10" borderId="12" xfId="0" applyFont="1" applyFill="1" applyBorder="1" applyAlignment="1">
      <alignment horizontal="center" vertical="center"/>
    </xf>
    <xf numFmtId="0" fontId="3" fillId="10" borderId="11" xfId="0" applyFont="1" applyFill="1" applyBorder="1" applyAlignment="1">
      <alignment horizontal="center" vertical="center"/>
    </xf>
    <xf numFmtId="0" fontId="42" fillId="16" borderId="0" xfId="0" applyFont="1" applyFill="1" applyAlignment="1">
      <alignment horizontal="center" vertical="center" wrapText="1"/>
    </xf>
    <xf numFmtId="0" fontId="43" fillId="16" borderId="0" xfId="0" applyFont="1" applyFill="1" applyAlignment="1">
      <alignment horizontal="center" vertical="center" wrapText="1"/>
    </xf>
    <xf numFmtId="0" fontId="35" fillId="16" borderId="0" xfId="0" applyFont="1" applyFill="1" applyAlignment="1">
      <alignment horizontal="center" vertical="center" wrapText="1"/>
    </xf>
  </cellXfs>
  <cellStyles count="2482">
    <cellStyle name=" 1" xfId="4" xr:uid="{00000000-0005-0000-0000-000000000000}"/>
    <cellStyle name=" 1 2" xfId="5" xr:uid="{00000000-0005-0000-0000-000001000000}"/>
    <cellStyle name=" 1 2 2" xfId="831" xr:uid="{00000000-0005-0000-0000-000002000000}"/>
    <cellStyle name=" 1 3" xfId="422" xr:uid="{00000000-0005-0000-0000-000003000000}"/>
    <cellStyle name=" 1 3 2" xfId="2462" xr:uid="{00000000-0005-0000-0000-000004000000}"/>
    <cellStyle name=" 1 4" xfId="2463" xr:uid="{00000000-0005-0000-0000-000005000000}"/>
    <cellStyle name="20% - Accent5" xfId="11" builtinId="46" customBuiltin="1"/>
    <cellStyle name="40% - Accent2" xfId="9" builtinId="35" customBuiltin="1"/>
    <cellStyle name="Accent5" xfId="10" builtinId="45" customBuiltin="1"/>
    <cellStyle name="Check Cell" xfId="6" builtinId="23" customBuiltin="1"/>
    <cellStyle name="Comma" xfId="1" builtinId="3"/>
    <cellStyle name="Comma 2" xfId="2468" xr:uid="{D5219B28-8524-4B95-B241-AD6A7F74F03A}"/>
    <cellStyle name="Comma 2 2" xfId="2473" xr:uid="{A6A723D0-A406-447F-BB4A-659BB5128700}"/>
    <cellStyle name="Comma 2 2 2" xfId="2481" xr:uid="{6AAF5DB8-25A0-429F-9732-579C78108B46}"/>
    <cellStyle name="Comma 2 3" xfId="2477" xr:uid="{0AB34370-C6C2-414F-BB18-97B47DD50639}"/>
    <cellStyle name="Comma 3" xfId="2470" xr:uid="{1069EB5C-AC13-4624-A274-9A6090877B42}"/>
    <cellStyle name="Comma 3 2" xfId="2471" xr:uid="{E3211F32-F937-494F-BC41-BCAFE849E318}"/>
    <cellStyle name="Comma 3 2 2" xfId="2479" xr:uid="{8E5B6B1D-9018-4728-BF35-E66652D79F66}"/>
    <cellStyle name="Comma 3 3" xfId="2478" xr:uid="{99740091-7947-447C-B369-B43A75BC6A01}"/>
    <cellStyle name="Comma 4" xfId="2465" xr:uid="{EFC8B664-FC57-415B-A197-237AF8BE057C}"/>
    <cellStyle name="Comma 4 2" xfId="2475" xr:uid="{F8BD43D4-0EB2-4E34-B0A1-FB607AF60DAD}"/>
    <cellStyle name="Currency" xfId="3" builtinId="4"/>
    <cellStyle name="Currency 2" xfId="2472" xr:uid="{D783EF36-53FF-46D4-B439-C11BFDD4089B}"/>
    <cellStyle name="Currency 2 2" xfId="2480" xr:uid="{73BE22A0-86A4-4B61-AE3D-63234492E772}"/>
    <cellStyle name="Currency 3" xfId="2466" xr:uid="{2D40DAD6-91A7-431B-B8D2-666EDF61B40C}"/>
    <cellStyle name="Currency 3 2" xfId="2476" xr:uid="{256D88C7-F22F-462B-AECB-5F797E256160}"/>
    <cellStyle name="Explanatory Text" xfId="8" builtinId="53" customBuiltin="1"/>
    <cellStyle name="Followed Hyperlink" xfId="816" builtinId="9" hidden="1"/>
    <cellStyle name="Followed Hyperlink" xfId="2016" builtinId="9" hidden="1"/>
    <cellStyle name="Followed Hyperlink" xfId="36" builtinId="9" hidden="1"/>
    <cellStyle name="Followed Hyperlink" xfId="2090" builtinId="9" hidden="1"/>
    <cellStyle name="Followed Hyperlink" xfId="742" builtinId="9" hidden="1"/>
    <cellStyle name="Followed Hyperlink" xfId="2306" builtinId="9" hidden="1"/>
    <cellStyle name="Followed Hyperlink" xfId="1249" builtinId="9" hidden="1"/>
    <cellStyle name="Followed Hyperlink" xfId="457" builtinId="9" hidden="1"/>
    <cellStyle name="Followed Hyperlink" xfId="492" builtinId="9" hidden="1"/>
    <cellStyle name="Followed Hyperlink" xfId="283" builtinId="9" hidden="1"/>
    <cellStyle name="Followed Hyperlink" xfId="1731" builtinId="9" hidden="1"/>
    <cellStyle name="Followed Hyperlink" xfId="1101" builtinId="9" hidden="1"/>
    <cellStyle name="Followed Hyperlink" xfId="915" builtinId="9" hidden="1"/>
    <cellStyle name="Followed Hyperlink" xfId="1917" builtinId="9" hidden="1"/>
    <cellStyle name="Followed Hyperlink" xfId="514" builtinId="9" hidden="1"/>
    <cellStyle name="Followed Hyperlink" xfId="2189" builtinId="9" hidden="1"/>
    <cellStyle name="Followed Hyperlink" xfId="643" builtinId="9" hidden="1"/>
    <cellStyle name="Followed Hyperlink" xfId="1373" builtinId="9" hidden="1"/>
    <cellStyle name="Followed Hyperlink" xfId="1460" builtinId="9" hidden="1"/>
    <cellStyle name="Followed Hyperlink" xfId="556" builtinId="9" hidden="1"/>
    <cellStyle name="Followed Hyperlink" xfId="2276" builtinId="9" hidden="1"/>
    <cellStyle name="Followed Hyperlink" xfId="184" builtinId="9" hidden="1"/>
    <cellStyle name="Followed Hyperlink" xfId="1830" builtinId="9" hidden="1"/>
    <cellStyle name="Followed Hyperlink" xfId="1498" builtinId="9" hidden="1"/>
    <cellStyle name="Followed Hyperlink" xfId="1396" builtinId="9" hidden="1"/>
    <cellStyle name="Followed Hyperlink" xfId="2441" builtinId="9" hidden="1"/>
    <cellStyle name="Followed Hyperlink" xfId="2253" builtinId="9" hidden="1"/>
    <cellStyle name="Followed Hyperlink" xfId="2288" builtinId="9" hidden="1"/>
    <cellStyle name="Followed Hyperlink" xfId="544" builtinId="9" hidden="1"/>
    <cellStyle name="Followed Hyperlink" xfId="1472" builtinId="9" hidden="1"/>
    <cellStyle name="Followed Hyperlink" xfId="1599" builtinId="9" hidden="1"/>
    <cellStyle name="Followed Hyperlink" xfId="655" builtinId="9" hidden="1"/>
    <cellStyle name="Followed Hyperlink" xfId="2177" builtinId="9" hidden="1"/>
    <cellStyle name="Followed Hyperlink" xfId="205" builtinId="9" hidden="1"/>
    <cellStyle name="Followed Hyperlink" xfId="1929" builtinId="9" hidden="1"/>
    <cellStyle name="Followed Hyperlink" xfId="1332" builtinId="9" hidden="1"/>
    <cellStyle name="Followed Hyperlink" xfId="1113" builtinId="9" hidden="1"/>
    <cellStyle name="Followed Hyperlink" xfId="1719" builtinId="9" hidden="1"/>
    <cellStyle name="Followed Hyperlink" xfId="295" builtinId="9" hidden="1"/>
    <cellStyle name="Followed Hyperlink" xfId="2387" builtinId="9" hidden="1"/>
    <cellStyle name="Followed Hyperlink" xfId="445" builtinId="9" hidden="1"/>
    <cellStyle name="Followed Hyperlink" xfId="1617" builtinId="9" hidden="1"/>
    <cellStyle name="Followed Hyperlink" xfId="1262" builtinId="9" hidden="1"/>
    <cellStyle name="Followed Hyperlink" xfId="546" builtinId="9" hidden="1"/>
    <cellStyle name="Followed Hyperlink" xfId="2078" builtinId="9" hidden="1"/>
    <cellStyle name="Followed Hyperlink" xfId="961" builtinId="9" hidden="1"/>
    <cellStyle name="Followed Hyperlink" xfId="2028" builtinId="9" hidden="1"/>
    <cellStyle name="Followed Hyperlink" xfId="804" builtinId="9" hidden="1"/>
    <cellStyle name="Followed Hyperlink" xfId="1212" builtinId="9" hidden="1"/>
    <cellStyle name="Followed Hyperlink" xfId="1621" builtinId="9" hidden="1"/>
    <cellStyle name="Followed Hyperlink" xfId="394" builtinId="9" hidden="1"/>
    <cellStyle name="Followed Hyperlink" xfId="2437" builtinId="9" hidden="1"/>
    <cellStyle name="Followed Hyperlink" xfId="2000" builtinId="9" hidden="1"/>
    <cellStyle name="Followed Hyperlink" xfId="1669" builtinId="9" hidden="1"/>
    <cellStyle name="Followed Hyperlink" xfId="1163" builtinId="9" hidden="1"/>
    <cellStyle name="Followed Hyperlink" xfId="853" builtinId="9" hidden="1"/>
    <cellStyle name="Followed Hyperlink" xfId="1979" builtinId="9" hidden="1"/>
    <cellStyle name="Followed Hyperlink" xfId="111" builtinId="9" hidden="1"/>
    <cellStyle name="Followed Hyperlink" xfId="2127" builtinId="9" hidden="1"/>
    <cellStyle name="Followed Hyperlink" xfId="705" builtinId="9" hidden="1"/>
    <cellStyle name="Followed Hyperlink" xfId="1311" builtinId="9" hidden="1"/>
    <cellStyle name="Followed Hyperlink" xfId="1522" builtinId="9" hidden="1"/>
    <cellStyle name="Followed Hyperlink" xfId="494" builtinId="9" hidden="1"/>
    <cellStyle name="Followed Hyperlink" xfId="272" builtinId="9" hidden="1"/>
    <cellStyle name="Followed Hyperlink" xfId="1008" builtinId="9" hidden="1"/>
    <cellStyle name="Followed Hyperlink" xfId="2388" builtinId="9" hidden="1"/>
    <cellStyle name="Followed Hyperlink" xfId="1064" builtinId="9" hidden="1"/>
    <cellStyle name="Followed Hyperlink" xfId="952" builtinId="9" hidden="1"/>
    <cellStyle name="Followed Hyperlink" xfId="1880" builtinId="9" hidden="1"/>
    <cellStyle name="Followed Hyperlink" xfId="1022" builtinId="9" hidden="1"/>
    <cellStyle name="Followed Hyperlink" xfId="2226" builtinId="9" hidden="1"/>
    <cellStyle name="Followed Hyperlink" xfId="606" builtinId="9" hidden="1"/>
    <cellStyle name="Followed Hyperlink" xfId="1410" builtinId="9" hidden="1"/>
    <cellStyle name="Followed Hyperlink" xfId="1423" builtinId="9" hidden="1"/>
    <cellStyle name="Followed Hyperlink" xfId="784" builtinId="9" hidden="1"/>
    <cellStyle name="Followed Hyperlink" xfId="2239" builtinId="9" hidden="1"/>
    <cellStyle name="Followed Hyperlink" xfId="115" builtinId="9" hidden="1"/>
    <cellStyle name="Followed Hyperlink" xfId="1867" builtinId="9" hidden="1"/>
    <cellStyle name="Followed Hyperlink" xfId="965" builtinId="9" hidden="1"/>
    <cellStyle name="Followed Hyperlink" xfId="1051" builtinId="9" hidden="1"/>
    <cellStyle name="Followed Hyperlink" xfId="1781" builtinId="9" hidden="1"/>
    <cellStyle name="Followed Hyperlink" xfId="1066" builtinId="9" hidden="1"/>
    <cellStyle name="Followed Hyperlink" xfId="2325" builtinId="9" hidden="1"/>
    <cellStyle name="Followed Hyperlink" xfId="507" builtinId="9" hidden="1"/>
    <cellStyle name="Followed Hyperlink" xfId="1677" builtinId="9" hidden="1"/>
    <cellStyle name="Followed Hyperlink" xfId="1324" builtinId="9" hidden="1"/>
    <cellStyle name="Followed Hyperlink" xfId="692" builtinId="9" hidden="1"/>
    <cellStyle name="Followed Hyperlink" xfId="2140" builtinId="9" hidden="1"/>
    <cellStyle name="Followed Hyperlink" xfId="42" builtinId="9" hidden="1"/>
    <cellStyle name="Followed Hyperlink" xfId="1966" builtinId="9" hidden="1"/>
    <cellStyle name="Followed Hyperlink" xfId="866" builtinId="9" hidden="1"/>
    <cellStyle name="Followed Hyperlink" xfId="1150" builtinId="9" hidden="1"/>
    <cellStyle name="Followed Hyperlink" xfId="1682" builtinId="9" hidden="1"/>
    <cellStyle name="Followed Hyperlink" xfId="332" builtinId="9" hidden="1"/>
    <cellStyle name="Followed Hyperlink" xfId="2424" builtinId="9" hidden="1"/>
    <cellStyle name="Followed Hyperlink" xfId="407" builtinId="9" hidden="1"/>
    <cellStyle name="Followed Hyperlink" xfId="77" builtinId="9" hidden="1"/>
    <cellStyle name="Followed Hyperlink" xfId="1225" builtinId="9" hidden="1"/>
    <cellStyle name="Followed Hyperlink" xfId="791" builtinId="9" hidden="1"/>
    <cellStyle name="Followed Hyperlink" xfId="1890" builtinId="9" hidden="1"/>
    <cellStyle name="Followed Hyperlink" xfId="181" builtinId="9" hidden="1"/>
    <cellStyle name="Followed Hyperlink" xfId="2094" builtinId="9" hidden="1"/>
    <cellStyle name="Followed Hyperlink" xfId="482" builtinId="9" hidden="1"/>
    <cellStyle name="Followed Hyperlink" xfId="44" builtinId="9" hidden="1"/>
    <cellStyle name="Followed Hyperlink" xfId="526" builtinId="9" hidden="1"/>
    <cellStyle name="Followed Hyperlink" xfId="378" builtinId="9" hidden="1"/>
    <cellStyle name="Followed Hyperlink" xfId="1543" builtinId="9" hidden="1"/>
    <cellStyle name="Followed Hyperlink" xfId="308" builtinId="9" hidden="1"/>
    <cellStyle name="Followed Hyperlink" xfId="1706" builtinId="9" hidden="1"/>
    <cellStyle name="Followed Hyperlink" xfId="1126" builtinId="9" hidden="1"/>
    <cellStyle name="Followed Hyperlink" xfId="1945" builtinId="9" hidden="1"/>
    <cellStyle name="Followed Hyperlink" xfId="1942" builtinId="9" hidden="1"/>
    <cellStyle name="Followed Hyperlink" xfId="72" builtinId="9" hidden="1"/>
    <cellStyle name="Followed Hyperlink" xfId="1688" builtinId="9" hidden="1"/>
    <cellStyle name="Followed Hyperlink" xfId="668" builtinId="9" hidden="1"/>
    <cellStyle name="Followed Hyperlink" xfId="1348" builtinId="9" hidden="1"/>
    <cellStyle name="Followed Hyperlink" xfId="1485" builtinId="9" hidden="1"/>
    <cellStyle name="Followed Hyperlink" xfId="531" builtinId="9" hidden="1"/>
    <cellStyle name="Followed Hyperlink" xfId="1159" builtinId="9" hidden="1"/>
    <cellStyle name="Followed Hyperlink" xfId="450" builtinId="9" hidden="1"/>
    <cellStyle name="Followed Hyperlink" xfId="1805" builtinId="9" hidden="1"/>
    <cellStyle name="Followed Hyperlink" xfId="1027" builtinId="9" hidden="1"/>
    <cellStyle name="Followed Hyperlink" xfId="989" builtinId="9" hidden="1"/>
    <cellStyle name="Followed Hyperlink" xfId="2222" builtinId="9" hidden="1"/>
    <cellStyle name="Followed Hyperlink" xfId="171" builtinId="9" hidden="1"/>
    <cellStyle name="Followed Hyperlink" xfId="2263" builtinId="9" hidden="1"/>
    <cellStyle name="Followed Hyperlink" xfId="569" builtinId="9" hidden="1"/>
    <cellStyle name="Followed Hyperlink" xfId="1447" builtinId="9" hidden="1"/>
    <cellStyle name="Followed Hyperlink" xfId="1242" builtinId="9" hidden="1"/>
    <cellStyle name="Followed Hyperlink" xfId="630" builtinId="9" hidden="1"/>
    <cellStyle name="Followed Hyperlink" xfId="2202" builtinId="9" hidden="1"/>
    <cellStyle name="Followed Hyperlink" xfId="110" builtinId="9" hidden="1"/>
    <cellStyle name="Followed Hyperlink" xfId="1904" builtinId="9" hidden="1"/>
    <cellStyle name="Followed Hyperlink" xfId="928" builtinId="9" hidden="1"/>
    <cellStyle name="Followed Hyperlink" xfId="1088" builtinId="9" hidden="1"/>
    <cellStyle name="Followed Hyperlink" xfId="1652" builtinId="9" hidden="1"/>
    <cellStyle name="Followed Hyperlink" xfId="270" builtinId="9" hidden="1"/>
    <cellStyle name="Followed Hyperlink" xfId="2362" builtinId="9" hidden="1"/>
    <cellStyle name="Followed Hyperlink" xfId="470" builtinId="9" hidden="1"/>
    <cellStyle name="Followed Hyperlink" xfId="1130" builtinId="9" hidden="1"/>
    <cellStyle name="Followed Hyperlink" xfId="1287" builtinId="9" hidden="1"/>
    <cellStyle name="Followed Hyperlink" xfId="729" builtinId="9" hidden="1"/>
    <cellStyle name="Followed Hyperlink" xfId="1293" builtinId="9" hidden="1"/>
    <cellStyle name="Followed Hyperlink" xfId="1959" builtinId="9" hidden="1"/>
    <cellStyle name="Followed Hyperlink" xfId="2003" builtinId="9" hidden="1"/>
    <cellStyle name="Followed Hyperlink" xfId="829" builtinId="9" hidden="1"/>
    <cellStyle name="Followed Hyperlink" xfId="1361" builtinId="9" hidden="1"/>
    <cellStyle name="Followed Hyperlink" xfId="1646" builtinId="9" hidden="1"/>
    <cellStyle name="Followed Hyperlink" xfId="786" builtinId="9" hidden="1"/>
    <cellStyle name="Followed Hyperlink" xfId="2461" builtinId="9" hidden="1"/>
    <cellStyle name="Followed Hyperlink" xfId="370" builtinId="9" hidden="1"/>
    <cellStyle name="Followed Hyperlink" xfId="1645" builtinId="9" hidden="1"/>
    <cellStyle name="Followed Hyperlink" xfId="129" builtinId="9" hidden="1"/>
    <cellStyle name="Followed Hyperlink" xfId="828" builtinId="9" hidden="1"/>
    <cellStyle name="Followed Hyperlink" xfId="2004" builtinId="9" hidden="1"/>
    <cellStyle name="Followed Hyperlink" xfId="60" builtinId="9" hidden="1"/>
    <cellStyle name="Followed Hyperlink" xfId="2102" builtinId="9" hidden="1"/>
    <cellStyle name="Followed Hyperlink" xfId="885" builtinId="9" hidden="1"/>
    <cellStyle name="Followed Hyperlink" xfId="1286" builtinId="9" hidden="1"/>
    <cellStyle name="Followed Hyperlink" xfId="1547" builtinId="9" hidden="1"/>
    <cellStyle name="Followed Hyperlink" xfId="469" builtinId="9" hidden="1"/>
    <cellStyle name="Followed Hyperlink" xfId="2363" builtinId="9" hidden="1"/>
    <cellStyle name="Followed Hyperlink" xfId="1487" builtinId="9" hidden="1"/>
    <cellStyle name="Followed Hyperlink" xfId="1743" builtinId="9" hidden="1"/>
    <cellStyle name="Followed Hyperlink" xfId="1089" builtinId="9" hidden="1"/>
    <cellStyle name="Followed Hyperlink" xfId="927" builtinId="9" hidden="1"/>
    <cellStyle name="Followed Hyperlink" xfId="1905" builtinId="9" hidden="1"/>
    <cellStyle name="Followed Hyperlink" xfId="261" builtinId="9" hidden="1"/>
    <cellStyle name="Followed Hyperlink" xfId="418" builtinId="9" hidden="1"/>
    <cellStyle name="Followed Hyperlink" xfId="631" builtinId="9" hidden="1"/>
    <cellStyle name="Followed Hyperlink" xfId="1385" builtinId="9" hidden="1"/>
    <cellStyle name="Followed Hyperlink" xfId="1448" builtinId="9" hidden="1"/>
    <cellStyle name="Followed Hyperlink" xfId="568" builtinId="9" hidden="1"/>
    <cellStyle name="Followed Hyperlink" xfId="2264" builtinId="9" hidden="1"/>
    <cellStyle name="Followed Hyperlink" xfId="172" builtinId="9" hidden="1"/>
    <cellStyle name="Followed Hyperlink" xfId="1842" builtinId="9" hidden="1"/>
    <cellStyle name="Followed Hyperlink" xfId="990" builtinId="9" hidden="1"/>
    <cellStyle name="Followed Hyperlink" xfId="1026" builtinId="9" hidden="1"/>
    <cellStyle name="Followed Hyperlink" xfId="1806" builtinId="9" hidden="1"/>
    <cellStyle name="Followed Hyperlink" xfId="584" builtinId="9" hidden="1"/>
    <cellStyle name="Followed Hyperlink" xfId="1251" builtinId="9" hidden="1"/>
    <cellStyle name="Followed Hyperlink" xfId="2053" builtinId="9" hidden="1"/>
    <cellStyle name="Followed Hyperlink" xfId="2100" builtinId="9" hidden="1"/>
    <cellStyle name="Followed Hyperlink" xfId="108" builtinId="9" hidden="1"/>
    <cellStyle name="Followed Hyperlink" xfId="667" builtinId="9" hidden="1"/>
    <cellStyle name="Followed Hyperlink" xfId="2165" builtinId="9" hidden="1"/>
    <cellStyle name="Followed Hyperlink" xfId="906" builtinId="9" hidden="1"/>
    <cellStyle name="Followed Hyperlink" xfId="1941" builtinId="9" hidden="1"/>
    <cellStyle name="Followed Hyperlink" xfId="891" builtinId="9" hidden="1"/>
    <cellStyle name="Followed Hyperlink" xfId="1125" builtinId="9" hidden="1"/>
    <cellStyle name="Followed Hyperlink" xfId="1707" builtinId="9" hidden="1"/>
    <cellStyle name="Followed Hyperlink" xfId="2081" builtinId="9" hidden="1"/>
    <cellStyle name="Followed Hyperlink" xfId="2399" builtinId="9" hidden="1"/>
    <cellStyle name="Followed Hyperlink" xfId="433" builtinId="9" hidden="1"/>
    <cellStyle name="Followed Hyperlink" xfId="1583" builtinId="9" hidden="1"/>
    <cellStyle name="Followed Hyperlink" xfId="1250" builtinId="9" hidden="1"/>
    <cellStyle name="Followed Hyperlink" xfId="2182" builtinId="9" hidden="1"/>
    <cellStyle name="Followed Hyperlink" xfId="2066" builtinId="9" hidden="1"/>
    <cellStyle name="Followed Hyperlink" xfId="17" builtinId="9" hidden="1"/>
    <cellStyle name="Followed Hyperlink" xfId="2040" builtinId="9" hidden="1"/>
    <cellStyle name="Followed Hyperlink" xfId="792" builtinId="9" hidden="1"/>
    <cellStyle name="Followed Hyperlink" xfId="1606" builtinId="9" hidden="1"/>
    <cellStyle name="Followed Hyperlink" xfId="1609" builtinId="9" hidden="1"/>
    <cellStyle name="Followed Hyperlink" xfId="406" builtinId="9" hidden="1"/>
    <cellStyle name="Followed Hyperlink" xfId="2146" builtinId="9" hidden="1"/>
    <cellStyle name="Followed Hyperlink" xfId="269" builtinId="9" hidden="1"/>
    <cellStyle name="Followed Hyperlink" xfId="1681" builtinId="9" hidden="1"/>
    <cellStyle name="Followed Hyperlink" xfId="1151" builtinId="9" hidden="1"/>
    <cellStyle name="Followed Hyperlink" xfId="865" builtinId="9" hidden="1"/>
    <cellStyle name="Followed Hyperlink" xfId="1967" builtinId="9" hidden="1"/>
    <cellStyle name="Followed Hyperlink" xfId="135" builtinId="9" hidden="1"/>
    <cellStyle name="Followed Hyperlink" xfId="2139" builtinId="9" hidden="1"/>
    <cellStyle name="Followed Hyperlink" xfId="693" builtinId="9" hidden="1"/>
    <cellStyle name="Followed Hyperlink" xfId="1323" builtinId="9" hidden="1"/>
    <cellStyle name="Followed Hyperlink" xfId="1510" builtinId="9" hidden="1"/>
    <cellStyle name="Followed Hyperlink" xfId="2169" builtinId="9" hidden="1"/>
    <cellStyle name="Followed Hyperlink" xfId="2326" builtinId="9" hidden="1"/>
    <cellStyle name="Followed Hyperlink" xfId="234" builtinId="9" hidden="1"/>
    <cellStyle name="Followed Hyperlink" xfId="1004" builtinId="9" hidden="1"/>
    <cellStyle name="Followed Hyperlink" xfId="1052" builtinId="9" hidden="1"/>
    <cellStyle name="Followed Hyperlink" xfId="1346" builtinId="9" hidden="1"/>
    <cellStyle name="Followed Hyperlink" xfId="1531" builtinId="9" hidden="1"/>
    <cellStyle name="Followed Hyperlink" xfId="146" builtinId="9" hidden="1"/>
    <cellStyle name="Followed Hyperlink" xfId="2238" builtinId="9" hidden="1"/>
    <cellStyle name="Followed Hyperlink" xfId="650" builtinId="9" hidden="1"/>
    <cellStyle name="Followed Hyperlink" xfId="1422" builtinId="9" hidden="1"/>
    <cellStyle name="Followed Hyperlink" xfId="1411" builtinId="9" hidden="1"/>
    <cellStyle name="Followed Hyperlink" xfId="605" builtinId="9" hidden="1"/>
    <cellStyle name="Followed Hyperlink" xfId="2227" builtinId="9" hidden="1"/>
    <cellStyle name="Followed Hyperlink" xfId="123" builtinId="9" hidden="1"/>
    <cellStyle name="Followed Hyperlink" xfId="1879" builtinId="9" hidden="1"/>
    <cellStyle name="Followed Hyperlink" xfId="953" builtinId="9" hidden="1"/>
    <cellStyle name="Followed Hyperlink" xfId="1063" builtinId="9" hidden="1"/>
    <cellStyle name="Followed Hyperlink" xfId="1769" builtinId="9" hidden="1"/>
    <cellStyle name="Followed Hyperlink" xfId="329" builtinId="9" hidden="1"/>
    <cellStyle name="Followed Hyperlink" xfId="2337" builtinId="9" hidden="1"/>
    <cellStyle name="Followed Hyperlink" xfId="495" builtinId="9" hidden="1"/>
    <cellStyle name="Followed Hyperlink" xfId="1521" builtinId="9" hidden="1"/>
    <cellStyle name="Followed Hyperlink" xfId="1312" builtinId="9" hidden="1"/>
    <cellStyle name="Followed Hyperlink" xfId="704" builtinId="9" hidden="1"/>
    <cellStyle name="Followed Hyperlink" xfId="249" builtinId="9" hidden="1"/>
    <cellStyle name="Followed Hyperlink" xfId="50" builtinId="9" hidden="1"/>
    <cellStyle name="Followed Hyperlink" xfId="1978" builtinId="9" hidden="1"/>
    <cellStyle name="Followed Hyperlink" xfId="854" builtinId="9" hidden="1"/>
    <cellStyle name="Followed Hyperlink" xfId="1386" builtinId="9" hidden="1"/>
    <cellStyle name="Followed Hyperlink" xfId="193" builtinId="9" hidden="1"/>
    <cellStyle name="Followed Hyperlink" xfId="344" builtinId="9" hidden="1"/>
    <cellStyle name="Followed Hyperlink" xfId="2436" builtinId="9" hidden="1"/>
    <cellStyle name="Followed Hyperlink" xfId="395" builtinId="9" hidden="1"/>
    <cellStyle name="Followed Hyperlink" xfId="1620" builtinId="9" hidden="1"/>
    <cellStyle name="Followed Hyperlink" xfId="1213" builtinId="9" hidden="1"/>
    <cellStyle name="Followed Hyperlink" xfId="1105" builtinId="9" hidden="1"/>
    <cellStyle name="Followed Hyperlink" xfId="2029" builtinId="9" hidden="1"/>
    <cellStyle name="Followed Hyperlink" xfId="401" builtinId="9" hidden="1"/>
    <cellStyle name="Followed Hyperlink" xfId="419" builtinId="9" hidden="1"/>
    <cellStyle name="Followed Hyperlink" xfId="697" builtinId="9" hidden="1"/>
    <cellStyle name="Followed Hyperlink" xfId="509" builtinId="9" hidden="1"/>
    <cellStyle name="Followed Hyperlink" xfId="1002" builtinId="9" hidden="1"/>
    <cellStyle name="Followed Hyperlink" xfId="214" builtinId="9" hidden="1"/>
    <cellStyle name="Followed Hyperlink" xfId="127" builtinId="9" hidden="1"/>
    <cellStyle name="Followed Hyperlink" xfId="354" builtinId="9" hidden="1"/>
    <cellStyle name="Followed Hyperlink" xfId="1090" builtinId="9" hidden="1"/>
    <cellStyle name="Followed Hyperlink" xfId="1069" builtinId="9" hidden="1"/>
    <cellStyle name="Followed Hyperlink" xfId="796" builtinId="9" hidden="1"/>
    <cellStyle name="Followed Hyperlink" xfId="1988" builtinId="9" hidden="1"/>
    <cellStyle name="Followed Hyperlink" xfId="1800" builtinId="9" hidden="1"/>
    <cellStyle name="Followed Hyperlink" xfId="1613" builtinId="9" hidden="1"/>
    <cellStyle name="Followed Hyperlink" xfId="656" builtinId="9" hidden="1"/>
    <cellStyle name="Followed Hyperlink" xfId="1360" builtinId="9" hidden="1"/>
    <cellStyle name="Followed Hyperlink" xfId="1473" builtinId="9" hidden="1"/>
    <cellStyle name="Followed Hyperlink" xfId="543" builtinId="9" hidden="1"/>
    <cellStyle name="Followed Hyperlink" xfId="2289" builtinId="9" hidden="1"/>
    <cellStyle name="Followed Hyperlink" xfId="361" builtinId="9" hidden="1"/>
    <cellStyle name="Followed Hyperlink" xfId="995" builtinId="9" hidden="1"/>
    <cellStyle name="Followed Hyperlink" xfId="1015" builtinId="9" hidden="1"/>
    <cellStyle name="Followed Hyperlink" xfId="1001" builtinId="9" hidden="1"/>
    <cellStyle name="Followed Hyperlink" xfId="1831" builtinId="9" hidden="1"/>
    <cellStyle name="Followed Hyperlink" xfId="183" builtinId="9" hidden="1"/>
    <cellStyle name="Followed Hyperlink" xfId="2275" builtinId="9" hidden="1"/>
    <cellStyle name="Followed Hyperlink" xfId="1509" builtinId="9" hidden="1"/>
    <cellStyle name="Followed Hyperlink" xfId="1459" builtinId="9" hidden="1"/>
    <cellStyle name="Followed Hyperlink" xfId="1374" builtinId="9" hidden="1"/>
    <cellStyle name="Followed Hyperlink" xfId="618" builtinId="9" hidden="1"/>
    <cellStyle name="Followed Hyperlink" xfId="2190" builtinId="9" hidden="1"/>
    <cellStyle name="Followed Hyperlink" xfId="2366" builtinId="9" hidden="1"/>
    <cellStyle name="Followed Hyperlink" xfId="1916" builtinId="9" hidden="1"/>
    <cellStyle name="Followed Hyperlink" xfId="916" builtinId="9" hidden="1"/>
    <cellStyle name="Followed Hyperlink" xfId="1100" builtinId="9" hidden="1"/>
    <cellStyle name="Followed Hyperlink" xfId="1732" builtinId="9" hidden="1"/>
    <cellStyle name="Followed Hyperlink" xfId="2355" builtinId="9" hidden="1"/>
    <cellStyle name="Followed Hyperlink" xfId="2374" builtinId="9" hidden="1"/>
    <cellStyle name="Followed Hyperlink" xfId="938" builtinId="9" hidden="1"/>
    <cellStyle name="Followed Hyperlink" xfId="1558" builtinId="9" hidden="1"/>
    <cellStyle name="Followed Hyperlink" xfId="1275" builtinId="9" hidden="1"/>
    <cellStyle name="Followed Hyperlink" xfId="741" builtinId="9" hidden="1"/>
    <cellStyle name="Followed Hyperlink" xfId="2091" builtinId="9" hidden="1"/>
    <cellStyle name="Followed Hyperlink" xfId="97" builtinId="9" hidden="1"/>
    <cellStyle name="Followed Hyperlink" xfId="2015" builtinId="9" hidden="1"/>
    <cellStyle name="Followed Hyperlink" xfId="917" builtinId="9" hidden="1"/>
    <cellStyle name="Followed Hyperlink" xfId="441" builtinId="9" hidden="1"/>
    <cellStyle name="Followed Hyperlink" xfId="1634" builtinId="9" hidden="1"/>
    <cellStyle name="Followed Hyperlink" xfId="381" builtinId="9" hidden="1"/>
    <cellStyle name="Followed Hyperlink" xfId="2450" builtinId="9" hidden="1"/>
    <cellStyle name="Followed Hyperlink" xfId="358" builtinId="9" hidden="1"/>
    <cellStyle name="Followed Hyperlink" xfId="1656" builtinId="9" hidden="1"/>
    <cellStyle name="Followed Hyperlink" xfId="1176" builtinId="9" hidden="1"/>
    <cellStyle name="Followed Hyperlink" xfId="456" builtinId="9" hidden="1"/>
    <cellStyle name="Followed Hyperlink" xfId="1992" builtinId="9" hidden="1"/>
    <cellStyle name="Followed Hyperlink" xfId="59" builtinId="9" hidden="1"/>
    <cellStyle name="Followed Hyperlink" xfId="2402" builtinId="9" hidden="1"/>
    <cellStyle name="Followed Hyperlink" xfId="718" builtinId="9" hidden="1"/>
    <cellStyle name="Followed Hyperlink" xfId="1298" builtinId="9" hidden="1"/>
    <cellStyle name="Followed Hyperlink" xfId="1535" builtinId="9" hidden="1"/>
    <cellStyle name="Followed Hyperlink" xfId="481" builtinId="9" hidden="1"/>
    <cellStyle name="Followed Hyperlink" xfId="2351" builtinId="9" hidden="1"/>
    <cellStyle name="Followed Hyperlink" xfId="259" builtinId="9" hidden="1"/>
    <cellStyle name="Followed Hyperlink" xfId="1755" builtinId="9" hidden="1"/>
    <cellStyle name="Followed Hyperlink" xfId="1077" builtinId="9" hidden="1"/>
    <cellStyle name="Followed Hyperlink" xfId="892" builtinId="9" hidden="1"/>
    <cellStyle name="Followed Hyperlink" xfId="1893" builtinId="9" hidden="1"/>
    <cellStyle name="Followed Hyperlink" xfId="1689" builtinId="9" hidden="1"/>
    <cellStyle name="Followed Hyperlink" xfId="2213" builtinId="9" hidden="1"/>
    <cellStyle name="Followed Hyperlink" xfId="619" builtinId="9" hidden="1"/>
    <cellStyle name="Followed Hyperlink" xfId="1581" builtinId="9" hidden="1"/>
    <cellStyle name="Followed Hyperlink" xfId="1436" builtinId="9" hidden="1"/>
    <cellStyle name="Followed Hyperlink" xfId="580" builtinId="9" hidden="1"/>
    <cellStyle name="Followed Hyperlink" xfId="2252" builtinId="9" hidden="1"/>
    <cellStyle name="Followed Hyperlink" xfId="160" builtinId="9" hidden="1"/>
    <cellStyle name="Followed Hyperlink" xfId="676" builtinId="9" hidden="1"/>
    <cellStyle name="Followed Hyperlink" xfId="978" builtinId="9" hidden="1"/>
    <cellStyle name="Followed Hyperlink" xfId="1038" builtinId="9" hidden="1"/>
    <cellStyle name="Followed Hyperlink" xfId="2297" builtinId="9" hidden="1"/>
    <cellStyle name="Followed Hyperlink" xfId="220" builtinId="9" hidden="1"/>
    <cellStyle name="Followed Hyperlink" xfId="2312" builtinId="9" hidden="1"/>
    <cellStyle name="Followed Hyperlink" xfId="520" builtinId="9" hidden="1"/>
    <cellStyle name="Followed Hyperlink" xfId="1496" builtinId="9" hidden="1"/>
    <cellStyle name="Followed Hyperlink" xfId="1337" builtinId="9" hidden="1"/>
    <cellStyle name="Followed Hyperlink" xfId="2300" builtinId="9" hidden="1"/>
    <cellStyle name="Followed Hyperlink" xfId="1490" builtinId="9" hidden="1"/>
    <cellStyle name="Followed Hyperlink" xfId="967" builtinId="9" hidden="1"/>
    <cellStyle name="Followed Hyperlink" xfId="1953" builtinId="9" hidden="1"/>
    <cellStyle name="Followed Hyperlink" xfId="879" builtinId="9" hidden="1"/>
    <cellStyle name="Followed Hyperlink" xfId="1137" builtinId="9" hidden="1"/>
    <cellStyle name="Followed Hyperlink" xfId="1695" builtinId="9" hidden="1"/>
    <cellStyle name="Followed Hyperlink" xfId="319" builtinId="9" hidden="1"/>
    <cellStyle name="Followed Hyperlink" xfId="2164" builtinId="9" hidden="1"/>
    <cellStyle name="Followed Hyperlink" xfId="420" builtinId="9" hidden="1"/>
    <cellStyle name="Followed Hyperlink" xfId="1595" builtinId="9" hidden="1"/>
    <cellStyle name="Followed Hyperlink" xfId="1238" builtinId="9" hidden="1"/>
    <cellStyle name="Followed Hyperlink" xfId="1610" builtinId="9" hidden="1"/>
    <cellStyle name="Followed Hyperlink" xfId="2054" builtinId="9" hidden="1"/>
    <cellStyle name="Followed Hyperlink" xfId="12" builtinId="9" hidden="1"/>
    <cellStyle name="Followed Hyperlink" xfId="2052" builtinId="9" hidden="1"/>
    <cellStyle name="Followed Hyperlink" xfId="780" builtinId="9" hidden="1"/>
    <cellStyle name="Followed Hyperlink" xfId="1236" builtinId="9" hidden="1"/>
    <cellStyle name="Followed Hyperlink" xfId="1597" builtinId="9" hidden="1"/>
    <cellStyle name="Followed Hyperlink" xfId="849" builtinId="9" hidden="1"/>
    <cellStyle name="Followed Hyperlink" xfId="297" builtinId="9" hidden="1"/>
    <cellStyle name="Followed Hyperlink" xfId="690" builtinId="9" hidden="1"/>
    <cellStyle name="Followed Hyperlink" xfId="1693" builtinId="9" hidden="1"/>
    <cellStyle name="Followed Hyperlink" xfId="1139" builtinId="9" hidden="1"/>
    <cellStyle name="Followed Hyperlink" xfId="877" builtinId="9" hidden="1"/>
    <cellStyle name="Followed Hyperlink" xfId="1955" builtinId="9" hidden="1"/>
    <cellStyle name="Followed Hyperlink" xfId="159" builtinId="9" hidden="1"/>
    <cellStyle name="Followed Hyperlink" xfId="2151" builtinId="9" hidden="1"/>
    <cellStyle name="Followed Hyperlink" xfId="681" builtinId="9" hidden="1"/>
    <cellStyle name="Followed Hyperlink" xfId="1335" builtinId="9" hidden="1"/>
    <cellStyle name="Followed Hyperlink" xfId="1807" builtinId="9" hidden="1"/>
    <cellStyle name="Followed Hyperlink" xfId="518" builtinId="9" hidden="1"/>
    <cellStyle name="Followed Hyperlink" xfId="2314" builtinId="9" hidden="1"/>
    <cellStyle name="Followed Hyperlink" xfId="222" builtinId="9" hidden="1"/>
    <cellStyle name="Followed Hyperlink" xfId="1792" builtinId="9" hidden="1"/>
    <cellStyle name="Followed Hyperlink" xfId="1040" builtinId="9" hidden="1"/>
    <cellStyle name="Followed Hyperlink" xfId="976" builtinId="9" hidden="1"/>
    <cellStyle name="Followed Hyperlink" xfId="1856" builtinId="9" hidden="1"/>
    <cellStyle name="Followed Hyperlink" xfId="158" builtinId="9" hidden="1"/>
    <cellStyle name="Followed Hyperlink" xfId="488" builtinId="9" hidden="1"/>
    <cellStyle name="Followed Hyperlink" xfId="1912" builtinId="9" hidden="1"/>
    <cellStyle name="Followed Hyperlink" xfId="739" builtinId="9" hidden="1"/>
    <cellStyle name="Followed Hyperlink" xfId="1399" builtinId="9" hidden="1"/>
    <cellStyle name="Followed Hyperlink" xfId="617" builtinId="9" hidden="1"/>
    <cellStyle name="Followed Hyperlink" xfId="2215" builtinId="9" hidden="1"/>
    <cellStyle name="Followed Hyperlink" xfId="131" builtinId="9" hidden="1"/>
    <cellStyle name="Followed Hyperlink" xfId="1891" builtinId="9" hidden="1"/>
    <cellStyle name="Followed Hyperlink" xfId="941" builtinId="9" hidden="1"/>
    <cellStyle name="Followed Hyperlink" xfId="1075" builtinId="9" hidden="1"/>
    <cellStyle name="Followed Hyperlink" xfId="1757" builtinId="9" hidden="1"/>
    <cellStyle name="Followed Hyperlink" xfId="562" builtinId="9" hidden="1"/>
    <cellStyle name="Followed Hyperlink" xfId="2349" builtinId="9" hidden="1"/>
    <cellStyle name="Followed Hyperlink" xfId="876" builtinId="9" hidden="1"/>
    <cellStyle name="Followed Hyperlink" xfId="1533" builtinId="9" hidden="1"/>
    <cellStyle name="Followed Hyperlink" xfId="1300" builtinId="9" hidden="1"/>
    <cellStyle name="Followed Hyperlink" xfId="716" builtinId="9" hidden="1"/>
    <cellStyle name="Followed Hyperlink" xfId="2116" builtinId="9" hidden="1"/>
    <cellStyle name="Followed Hyperlink" xfId="58" builtinId="9" hidden="1"/>
    <cellStyle name="Followed Hyperlink" xfId="1990" builtinId="9" hidden="1"/>
    <cellStyle name="Followed Hyperlink" xfId="1915" builtinId="9" hidden="1"/>
    <cellStyle name="Followed Hyperlink" xfId="1174" builtinId="9" hidden="1"/>
    <cellStyle name="Followed Hyperlink" xfId="1658" builtinId="9" hidden="1"/>
    <cellStyle name="Followed Hyperlink" xfId="356" builtinId="9" hidden="1"/>
    <cellStyle name="Followed Hyperlink" xfId="2448" builtinId="9" hidden="1"/>
    <cellStyle name="Followed Hyperlink" xfId="383" builtinId="9" hidden="1"/>
    <cellStyle name="Followed Hyperlink" xfId="1632" builtinId="9" hidden="1"/>
    <cellStyle name="Followed Hyperlink" xfId="1201" builtinId="9" hidden="1"/>
    <cellStyle name="Followed Hyperlink" xfId="815" builtinId="9" hidden="1"/>
    <cellStyle name="Followed Hyperlink" xfId="2017" builtinId="9" hidden="1"/>
    <cellStyle name="Followed Hyperlink" xfId="778" builtinId="9" hidden="1"/>
    <cellStyle name="Followed Hyperlink" xfId="2089" builtinId="9" hidden="1"/>
    <cellStyle name="Followed Hyperlink" xfId="743" builtinId="9" hidden="1"/>
    <cellStyle name="Followed Hyperlink" xfId="1273" builtinId="9" hidden="1"/>
    <cellStyle name="Followed Hyperlink" xfId="1560" builtinId="9" hidden="1"/>
    <cellStyle name="Followed Hyperlink" xfId="1206" builtinId="9" hidden="1"/>
    <cellStyle name="Followed Hyperlink" xfId="2376" builtinId="9" hidden="1"/>
    <cellStyle name="Followed Hyperlink" xfId="2384" builtinId="9" hidden="1"/>
    <cellStyle name="Followed Hyperlink" xfId="926" builtinId="9" hidden="1"/>
    <cellStyle name="Followed Hyperlink" xfId="779" builtinId="9" hidden="1"/>
    <cellStyle name="Followed Hyperlink" xfId="2241" builtinId="9" hidden="1"/>
    <cellStyle name="Followed Hyperlink" xfId="685" builtinId="9" hidden="1"/>
    <cellStyle name="Followed Hyperlink" xfId="1665" builtinId="9" hidden="1"/>
    <cellStyle name="Followed Hyperlink" xfId="255" builtinId="9" hidden="1"/>
    <cellStyle name="Followed Hyperlink" xfId="644" builtinId="9" hidden="1"/>
    <cellStyle name="Followed Hyperlink" xfId="1372" builtinId="9" hidden="1"/>
    <cellStyle name="Followed Hyperlink" xfId="1461" builtinId="9" hidden="1"/>
    <cellStyle name="Followed Hyperlink" xfId="555" builtinId="9" hidden="1"/>
    <cellStyle name="Followed Hyperlink" xfId="2277" builtinId="9" hidden="1"/>
    <cellStyle name="Followed Hyperlink" xfId="1849" builtinId="9" hidden="1"/>
    <cellStyle name="Followed Hyperlink" xfId="1829" builtinId="9" hidden="1"/>
    <cellStyle name="Followed Hyperlink" xfId="1003" builtinId="9" hidden="1"/>
    <cellStyle name="Followed Hyperlink" xfId="1013" builtinId="9" hidden="1"/>
    <cellStyle name="Followed Hyperlink" xfId="1819" builtinId="9" hidden="1"/>
    <cellStyle name="Followed Hyperlink" xfId="195" builtinId="9" hidden="1"/>
    <cellStyle name="Followed Hyperlink" xfId="2287" builtinId="9" hidden="1"/>
    <cellStyle name="Followed Hyperlink" xfId="545" builtinId="9" hidden="1"/>
    <cellStyle name="Followed Hyperlink" xfId="1471" builtinId="9" hidden="1"/>
    <cellStyle name="Followed Hyperlink" xfId="1362" builtinId="9" hidden="1"/>
    <cellStyle name="Followed Hyperlink" xfId="723" builtinId="9" hidden="1"/>
    <cellStyle name="Followed Hyperlink" xfId="2370" builtinId="9" hidden="1"/>
    <cellStyle name="Followed Hyperlink" xfId="86" builtinId="9" hidden="1"/>
    <cellStyle name="Followed Hyperlink" xfId="1928" builtinId="9" hidden="1"/>
    <cellStyle name="Followed Hyperlink" xfId="904" builtinId="9" hidden="1"/>
    <cellStyle name="Followed Hyperlink" xfId="1112" builtinId="9" hidden="1"/>
    <cellStyle name="Followed Hyperlink" xfId="1720" builtinId="9" hidden="1"/>
    <cellStyle name="Followed Hyperlink" xfId="294" builtinId="9" hidden="1"/>
    <cellStyle name="Followed Hyperlink" xfId="2386" builtinId="9" hidden="1"/>
    <cellStyle name="Followed Hyperlink" xfId="446" builtinId="9" hidden="1"/>
    <cellStyle name="Followed Hyperlink" xfId="521" builtinId="9" hidden="1"/>
    <cellStyle name="Followed Hyperlink" xfId="1263" builtinId="9" hidden="1"/>
    <cellStyle name="Followed Hyperlink" xfId="753" builtinId="9" hidden="1"/>
    <cellStyle name="Followed Hyperlink" xfId="2079" builtinId="9" hidden="1"/>
    <cellStyle name="Followed Hyperlink" xfId="73" builtinId="9" hidden="1"/>
    <cellStyle name="Followed Hyperlink" xfId="575" builtinId="9" hidden="1"/>
    <cellStyle name="Followed Hyperlink" xfId="805" builtinId="9" hidden="1"/>
    <cellStyle name="Followed Hyperlink" xfId="1211" builtinId="9" hidden="1"/>
    <cellStyle name="Followed Hyperlink" xfId="1622" builtinId="9" hidden="1"/>
    <cellStyle name="Followed Hyperlink" xfId="986" builtinId="9" hidden="1"/>
    <cellStyle name="Followed Hyperlink" xfId="1674" builtinId="9" hidden="1"/>
    <cellStyle name="Followed Hyperlink" xfId="346" builtinId="9" hidden="1"/>
    <cellStyle name="Followed Hyperlink" xfId="1668" builtinId="9" hidden="1"/>
    <cellStyle name="Followed Hyperlink" xfId="1164" builtinId="9" hidden="1"/>
    <cellStyle name="Followed Hyperlink" xfId="852" builtinId="9" hidden="1"/>
    <cellStyle name="Followed Hyperlink" xfId="1980" builtinId="9" hidden="1"/>
    <cellStyle name="Followed Hyperlink" xfId="593" builtinId="9" hidden="1"/>
    <cellStyle name="Followed Hyperlink" xfId="2126" builtinId="9" hidden="1"/>
    <cellStyle name="Followed Hyperlink" xfId="578" builtinId="9" hidden="1"/>
    <cellStyle name="Followed Hyperlink" xfId="1310" builtinId="9" hidden="1"/>
    <cellStyle name="Followed Hyperlink" xfId="1523" builtinId="9" hidden="1"/>
    <cellStyle name="Followed Hyperlink" xfId="493" builtinId="9" hidden="1"/>
    <cellStyle name="Followed Hyperlink" xfId="2339" builtinId="9" hidden="1"/>
    <cellStyle name="Followed Hyperlink" xfId="247" builtinId="9" hidden="1"/>
    <cellStyle name="Followed Hyperlink" xfId="1767" builtinId="9" hidden="1"/>
    <cellStyle name="Followed Hyperlink" xfId="1065" builtinId="9" hidden="1"/>
    <cellStyle name="Followed Hyperlink" xfId="951" builtinId="9" hidden="1"/>
    <cellStyle name="Followed Hyperlink" xfId="1899" builtinId="9" hidden="1"/>
    <cellStyle name="Followed Hyperlink" xfId="309" builtinId="9" hidden="1"/>
    <cellStyle name="Followed Hyperlink" xfId="2225" builtinId="9" hidden="1"/>
    <cellStyle name="Followed Hyperlink" xfId="607" builtinId="9" hidden="1"/>
    <cellStyle name="Followed Hyperlink" xfId="1409" builtinId="9" hidden="1"/>
    <cellStyle name="Followed Hyperlink" xfId="1424" builtinId="9" hidden="1"/>
    <cellStyle name="Followed Hyperlink" xfId="592" builtinId="9" hidden="1"/>
    <cellStyle name="Followed Hyperlink" xfId="2240" builtinId="9" hidden="1"/>
    <cellStyle name="Followed Hyperlink" xfId="148" builtinId="9" hidden="1"/>
    <cellStyle name="Followed Hyperlink" xfId="1866" builtinId="9" hidden="1"/>
    <cellStyle name="Followed Hyperlink" xfId="966" builtinId="9" hidden="1"/>
    <cellStyle name="Followed Hyperlink" xfId="547" builtinId="9" hidden="1"/>
    <cellStyle name="Followed Hyperlink" xfId="1782" builtinId="9" hidden="1"/>
    <cellStyle name="Followed Hyperlink" xfId="232" builtinId="9" hidden="1"/>
    <cellStyle name="Followed Hyperlink" xfId="2324" builtinId="9" hidden="1"/>
    <cellStyle name="Followed Hyperlink" xfId="508" builtinId="9" hidden="1"/>
    <cellStyle name="Followed Hyperlink" xfId="1508" builtinId="9" hidden="1"/>
    <cellStyle name="Followed Hyperlink" xfId="2045" builtinId="9" hidden="1"/>
    <cellStyle name="Followed Hyperlink" xfId="691" builtinId="9" hidden="1"/>
    <cellStyle name="Followed Hyperlink" xfId="2141" builtinId="9" hidden="1"/>
    <cellStyle name="Followed Hyperlink" xfId="417" builtinId="9" hidden="1"/>
    <cellStyle name="Followed Hyperlink" xfId="2194" builtinId="9" hidden="1"/>
    <cellStyle name="Followed Hyperlink" xfId="2006" builtinId="9" hidden="1"/>
    <cellStyle name="Followed Hyperlink" xfId="1824" builtinId="9" hidden="1"/>
    <cellStyle name="Followed Hyperlink" xfId="1683" builtinId="9" hidden="1"/>
    <cellStyle name="Followed Hyperlink" xfId="331" builtinId="9" hidden="1"/>
    <cellStyle name="Followed Hyperlink" xfId="2423" builtinId="9" hidden="1"/>
    <cellStyle name="Followed Hyperlink" xfId="408" builtinId="9" hidden="1"/>
    <cellStyle name="Followed Hyperlink" xfId="1607" builtinId="9" hidden="1"/>
    <cellStyle name="Followed Hyperlink" xfId="1338" builtinId="9" hidden="1"/>
    <cellStyle name="Followed Hyperlink" xfId="790" builtinId="9" hidden="1"/>
    <cellStyle name="Followed Hyperlink" xfId="2042" builtinId="9" hidden="1"/>
    <cellStyle name="Followed Hyperlink" xfId="18" builtinId="9" hidden="1"/>
    <cellStyle name="Followed Hyperlink" xfId="2064" builtinId="9" hidden="1"/>
    <cellStyle name="Followed Hyperlink" xfId="768" builtinId="9" hidden="1"/>
    <cellStyle name="Followed Hyperlink" xfId="1248" builtinId="9" hidden="1"/>
    <cellStyle name="Followed Hyperlink" xfId="1585" builtinId="9" hidden="1"/>
    <cellStyle name="Followed Hyperlink" xfId="431" builtinId="9" hidden="1"/>
    <cellStyle name="Followed Hyperlink" xfId="2401" builtinId="9" hidden="1"/>
    <cellStyle name="Followed Hyperlink" xfId="285" builtinId="9" hidden="1"/>
    <cellStyle name="Followed Hyperlink" xfId="1705" builtinId="9" hidden="1"/>
    <cellStyle name="Followed Hyperlink" xfId="1127" builtinId="9" hidden="1"/>
    <cellStyle name="Followed Hyperlink" xfId="889" builtinId="9" hidden="1"/>
    <cellStyle name="Followed Hyperlink" xfId="1943" builtinId="9" hidden="1"/>
    <cellStyle name="Followed Hyperlink" xfId="968" builtinId="9" hidden="1"/>
    <cellStyle name="Followed Hyperlink" xfId="2163" builtinId="9" hidden="1"/>
    <cellStyle name="Followed Hyperlink" xfId="669" builtinId="9" hidden="1"/>
    <cellStyle name="Followed Hyperlink" xfId="1347" builtinId="9" hidden="1"/>
    <cellStyle name="Followed Hyperlink" xfId="1486" builtinId="9" hidden="1"/>
    <cellStyle name="Followed Hyperlink" xfId="698" builtinId="9" hidden="1"/>
    <cellStyle name="Followed Hyperlink" xfId="2302" builtinId="9" hidden="1"/>
    <cellStyle name="Followed Hyperlink" xfId="210" builtinId="9" hidden="1"/>
    <cellStyle name="Followed Hyperlink" xfId="1804" builtinId="9" hidden="1"/>
    <cellStyle name="Followed Hyperlink" xfId="1028" builtinId="9" hidden="1"/>
    <cellStyle name="Followed Hyperlink" xfId="988" builtinId="9" hidden="1"/>
    <cellStyle name="Followed Hyperlink" xfId="1844" builtinId="9" hidden="1"/>
    <cellStyle name="Followed Hyperlink" xfId="170" builtinId="9" hidden="1"/>
    <cellStyle name="Followed Hyperlink" xfId="2262" builtinId="9" hidden="1"/>
    <cellStyle name="Followed Hyperlink" xfId="2137" builtinId="9" hidden="1"/>
    <cellStyle name="Followed Hyperlink" xfId="1446" builtinId="9" hidden="1"/>
    <cellStyle name="Followed Hyperlink" xfId="1387" builtinId="9" hidden="1"/>
    <cellStyle name="Followed Hyperlink" xfId="538" builtinId="9" hidden="1"/>
    <cellStyle name="Followed Hyperlink" xfId="2203" builtinId="9" hidden="1"/>
    <cellStyle name="Followed Hyperlink" xfId="139" builtinId="9" hidden="1"/>
    <cellStyle name="Followed Hyperlink" xfId="1903" builtinId="9" hidden="1"/>
    <cellStyle name="Followed Hyperlink" xfId="929" builtinId="9" hidden="1"/>
    <cellStyle name="Followed Hyperlink" xfId="134" builtinId="9" hidden="1"/>
    <cellStyle name="Followed Hyperlink" xfId="1745" builtinId="9" hidden="1"/>
    <cellStyle name="Followed Hyperlink" xfId="313" builtinId="9" hidden="1"/>
    <cellStyle name="Followed Hyperlink" xfId="2114" builtinId="9" hidden="1"/>
    <cellStyle name="Followed Hyperlink" xfId="471" builtinId="9" hidden="1"/>
    <cellStyle name="Followed Hyperlink" xfId="426" builtinId="9" hidden="1"/>
    <cellStyle name="Followed Hyperlink" xfId="1288" builtinId="9" hidden="1"/>
    <cellStyle name="Followed Hyperlink" xfId="728" builtinId="9" hidden="1"/>
    <cellStyle name="Followed Hyperlink" xfId="2104" builtinId="9" hidden="1"/>
    <cellStyle name="Followed Hyperlink" xfId="64" builtinId="9" hidden="1"/>
    <cellStyle name="Followed Hyperlink" xfId="2002" builtinId="9" hidden="1"/>
    <cellStyle name="Followed Hyperlink" xfId="830" builtinId="9" hidden="1"/>
    <cellStyle name="Followed Hyperlink" xfId="1186" builtinId="9" hidden="1"/>
    <cellStyle name="Followed Hyperlink" xfId="14" builtinId="9" hidden="1"/>
    <cellStyle name="Followed Hyperlink" xfId="368" builtinId="9" hidden="1"/>
    <cellStyle name="Followed Hyperlink" xfId="2460" builtinId="9" hidden="1"/>
    <cellStyle name="Followed Hyperlink" xfId="371" builtinId="9" hidden="1"/>
    <cellStyle name="Followed Hyperlink" xfId="2247" builtinId="9" hidden="1"/>
    <cellStyle name="Followed Hyperlink" xfId="1189" builtinId="9" hidden="1"/>
    <cellStyle name="Followed Hyperlink" xfId="827" builtinId="9" hidden="1"/>
    <cellStyle name="Followed Hyperlink" xfId="2005" builtinId="9" hidden="1"/>
    <cellStyle name="Followed Hyperlink" xfId="842" builtinId="9" hidden="1"/>
    <cellStyle name="Followed Hyperlink" xfId="615" builtinId="9" hidden="1"/>
    <cellStyle name="Followed Hyperlink" xfId="878" builtinId="9" hidden="1"/>
    <cellStyle name="Followed Hyperlink" xfId="238" builtinId="9" hidden="1"/>
    <cellStyle name="Followed Hyperlink" xfId="1432" builtinId="9" hidden="1"/>
    <cellStyle name="Followed Hyperlink" xfId="34" builtinId="9" hidden="1"/>
    <cellStyle name="Followed Hyperlink" xfId="1056" builtinId="9" hidden="1"/>
    <cellStyle name="Followed Hyperlink" xfId="1579" builtinId="9" hidden="1"/>
    <cellStyle name="Followed Hyperlink" xfId="2041" builtinId="9" hidden="1"/>
    <cellStyle name="Followed Hyperlink" xfId="649" builtinId="9" hidden="1"/>
    <cellStyle name="Followed Hyperlink" xfId="468" builtinId="9" hidden="1"/>
    <cellStyle name="Followed Hyperlink" xfId="502" builtinId="9" hidden="1"/>
    <cellStyle name="Followed Hyperlink" xfId="293" builtinId="9" hidden="1"/>
    <cellStyle name="Followed Hyperlink" xfId="1319" builtinId="9" hidden="1"/>
    <cellStyle name="Followed Hyperlink" xfId="748" builtinId="9" hidden="1"/>
    <cellStyle name="Followed Hyperlink" xfId="991" builtinId="9" hidden="1"/>
    <cellStyle name="Followed Hyperlink" xfId="2217" builtinId="9" hidden="1"/>
    <cellStyle name="Followed Hyperlink" xfId="1146" builtinId="9" hidden="1"/>
    <cellStyle name="Followed Hyperlink" xfId="2175" builtinId="9" hidden="1"/>
    <cellStyle name="Followed Hyperlink" xfId="2299" builtinId="9" hidden="1"/>
    <cellStyle name="Followed Hyperlink" xfId="1630" builtinId="9" hidden="1"/>
    <cellStyle name="Followed Hyperlink" xfId="2101" builtinId="9" hidden="1"/>
    <cellStyle name="Followed Hyperlink" xfId="909" builtinId="9" hidden="1"/>
    <cellStyle name="Followed Hyperlink" xfId="2446" builtinId="9" hidden="1"/>
    <cellStyle name="Followed Hyperlink" xfId="1285" builtinId="9" hidden="1"/>
    <cellStyle name="Followed Hyperlink" xfId="153" builtinId="9" hidden="1"/>
    <cellStyle name="Followed Hyperlink" xfId="1660" builtinId="9" hidden="1"/>
    <cellStyle name="Followed Hyperlink" xfId="1483" builtinId="9" hidden="1"/>
    <cellStyle name="Followed Hyperlink" xfId="1350" builtinId="9" hidden="1"/>
    <cellStyle name="Followed Hyperlink" xfId="1315" builtinId="9" hidden="1"/>
    <cellStyle name="Followed Hyperlink" xfId="2166" builtinId="9" hidden="1"/>
    <cellStyle name="Followed Hyperlink" xfId="74" builtinId="9" hidden="1"/>
    <cellStyle name="Followed Hyperlink" xfId="1940" builtinId="9" hidden="1"/>
    <cellStyle name="Followed Hyperlink" xfId="2034" builtinId="9" hidden="1"/>
    <cellStyle name="Followed Hyperlink" xfId="1124" builtinId="9" hidden="1"/>
    <cellStyle name="Followed Hyperlink" xfId="1708" builtinId="9" hidden="1"/>
    <cellStyle name="Followed Hyperlink" xfId="306" builtinId="9" hidden="1"/>
    <cellStyle name="Followed Hyperlink" xfId="2398" builtinId="9" hidden="1"/>
    <cellStyle name="Followed Hyperlink" xfId="762" builtinId="9" hidden="1"/>
    <cellStyle name="Followed Hyperlink" xfId="1582" builtinId="9" hidden="1"/>
    <cellStyle name="Followed Hyperlink" xfId="2027" builtinId="9" hidden="1"/>
    <cellStyle name="Followed Hyperlink" xfId="765" builtinId="9" hidden="1"/>
    <cellStyle name="Followed Hyperlink" xfId="2067" builtinId="9" hidden="1"/>
    <cellStyle name="Followed Hyperlink" xfId="79" builtinId="9" hidden="1"/>
    <cellStyle name="Followed Hyperlink" xfId="2039" builtinId="9" hidden="1"/>
    <cellStyle name="Followed Hyperlink" xfId="793" builtinId="9" hidden="1"/>
    <cellStyle name="Followed Hyperlink" xfId="1223" builtinId="9" hidden="1"/>
    <cellStyle name="Followed Hyperlink" xfId="1082" builtinId="9" hidden="1"/>
    <cellStyle name="Followed Hyperlink" xfId="405" builtinId="9" hidden="1"/>
    <cellStyle name="Followed Hyperlink" xfId="2426" builtinId="9" hidden="1"/>
    <cellStyle name="Followed Hyperlink" xfId="334" builtinId="9" hidden="1"/>
    <cellStyle name="Followed Hyperlink" xfId="1680" builtinId="9" hidden="1"/>
    <cellStyle name="Followed Hyperlink" xfId="1868" builtinId="9" hidden="1"/>
    <cellStyle name="Followed Hyperlink" xfId="1631" builtinId="9" hidden="1"/>
    <cellStyle name="Followed Hyperlink" xfId="1968" builtinId="9" hidden="1"/>
    <cellStyle name="Followed Hyperlink" xfId="43" builtinId="9" hidden="1"/>
    <cellStyle name="Followed Hyperlink" xfId="2138" builtinId="9" hidden="1"/>
    <cellStyle name="Followed Hyperlink" xfId="1717" builtinId="9" hidden="1"/>
    <cellStyle name="Followed Hyperlink" xfId="1274" builtinId="9" hidden="1"/>
    <cellStyle name="Followed Hyperlink" xfId="1511" builtinId="9" hidden="1"/>
    <cellStyle name="Followed Hyperlink" xfId="505" builtinId="9" hidden="1"/>
    <cellStyle name="Followed Hyperlink" xfId="2327" builtinId="9" hidden="1"/>
    <cellStyle name="Followed Hyperlink" xfId="152" builtinId="9" hidden="1"/>
    <cellStyle name="Followed Hyperlink" xfId="1779" builtinId="9" hidden="1"/>
    <cellStyle name="Followed Hyperlink" xfId="1053" builtinId="9" hidden="1"/>
    <cellStyle name="Followed Hyperlink" xfId="963" builtinId="9" hidden="1"/>
    <cellStyle name="Followed Hyperlink" xfId="1869" builtinId="9" hidden="1"/>
    <cellStyle name="Followed Hyperlink" xfId="490" builtinId="9" hidden="1"/>
    <cellStyle name="Followed Hyperlink" xfId="2237" builtinId="9" hidden="1"/>
    <cellStyle name="Followed Hyperlink" xfId="595" builtinId="9" hidden="1"/>
    <cellStyle name="Followed Hyperlink" xfId="1421" builtinId="9" hidden="1"/>
    <cellStyle name="Followed Hyperlink" xfId="1412" builtinId="9" hidden="1"/>
    <cellStyle name="Followed Hyperlink" xfId="174" builtinId="9" hidden="1"/>
    <cellStyle name="Followed Hyperlink" xfId="2228" builtinId="9" hidden="1"/>
    <cellStyle name="Followed Hyperlink" xfId="136" builtinId="9" hidden="1"/>
    <cellStyle name="Followed Hyperlink" xfId="1878" builtinId="9" hidden="1"/>
    <cellStyle name="Followed Hyperlink" xfId="1913" builtinId="9" hidden="1"/>
    <cellStyle name="Followed Hyperlink" xfId="1062" builtinId="9" hidden="1"/>
    <cellStyle name="Followed Hyperlink" xfId="1770" builtinId="9" hidden="1"/>
    <cellStyle name="Followed Hyperlink" xfId="244" builtinId="9" hidden="1"/>
    <cellStyle name="Followed Hyperlink" xfId="2336" builtinId="9" hidden="1"/>
    <cellStyle name="Followed Hyperlink" xfId="496" builtinId="9" hidden="1"/>
    <cellStyle name="Followed Hyperlink" xfId="1520" builtinId="9" hidden="1"/>
    <cellStyle name="Followed Hyperlink" xfId="1313" builtinId="9" hidden="1"/>
    <cellStyle name="Followed Hyperlink" xfId="703" builtinId="9" hidden="1"/>
    <cellStyle name="Followed Hyperlink" xfId="2129" builtinId="9" hidden="1"/>
    <cellStyle name="Followed Hyperlink" xfId="233" builtinId="9" hidden="1"/>
    <cellStyle name="Followed Hyperlink" xfId="1858" builtinId="9" hidden="1"/>
    <cellStyle name="Followed Hyperlink" xfId="855" builtinId="9" hidden="1"/>
    <cellStyle name="Followed Hyperlink" xfId="1161" builtinId="9" hidden="1"/>
    <cellStyle name="Followed Hyperlink" xfId="1871" builtinId="9" hidden="1"/>
    <cellStyle name="Followed Hyperlink" xfId="2394" builtinId="9" hidden="1"/>
    <cellStyle name="Followed Hyperlink" xfId="920" builtinId="9" hidden="1"/>
    <cellStyle name="Followed Hyperlink" xfId="396" builtinId="9" hidden="1"/>
    <cellStyle name="Followed Hyperlink" xfId="1619" builtinId="9" hidden="1"/>
    <cellStyle name="Followed Hyperlink" xfId="1214" builtinId="9" hidden="1"/>
    <cellStyle name="Followed Hyperlink" xfId="802" builtinId="9" hidden="1"/>
    <cellStyle name="Followed Hyperlink" xfId="2030" builtinId="9" hidden="1"/>
    <cellStyle name="Followed Hyperlink" xfId="27" builtinId="9" hidden="1"/>
    <cellStyle name="Followed Hyperlink" xfId="2076" builtinId="9" hidden="1"/>
    <cellStyle name="Followed Hyperlink" xfId="756" builtinId="9" hidden="1"/>
    <cellStyle name="Followed Hyperlink" xfId="282" builtinId="9" hidden="1"/>
    <cellStyle name="Followed Hyperlink" xfId="1573" builtinId="9" hidden="1"/>
    <cellStyle name="Followed Hyperlink" xfId="443" builtinId="9" hidden="1"/>
    <cellStyle name="Followed Hyperlink" xfId="2389" builtinId="9" hidden="1"/>
    <cellStyle name="Followed Hyperlink" xfId="1034" builtinId="9" hidden="1"/>
    <cellStyle name="Followed Hyperlink" xfId="950" builtinId="9" hidden="1"/>
    <cellStyle name="Followed Hyperlink" xfId="1115" builtinId="9" hidden="1"/>
    <cellStyle name="Followed Hyperlink" xfId="901" builtinId="9" hidden="1"/>
    <cellStyle name="Followed Hyperlink" xfId="1931" builtinId="9" hidden="1"/>
    <cellStyle name="Followed Hyperlink" xfId="157" builtinId="9" hidden="1"/>
    <cellStyle name="Followed Hyperlink" xfId="412" builtinId="9" hidden="1"/>
    <cellStyle name="Followed Hyperlink" xfId="80" builtinId="9" hidden="1"/>
    <cellStyle name="Followed Hyperlink" xfId="1359" builtinId="9" hidden="1"/>
    <cellStyle name="Followed Hyperlink" xfId="1474" builtinId="9" hidden="1"/>
    <cellStyle name="Followed Hyperlink" xfId="542" builtinId="9" hidden="1"/>
    <cellStyle name="Followed Hyperlink" xfId="2290" builtinId="9" hidden="1"/>
    <cellStyle name="Followed Hyperlink" xfId="198" builtinId="9" hidden="1"/>
    <cellStyle name="Followed Hyperlink" xfId="1816" builtinId="9" hidden="1"/>
    <cellStyle name="Followed Hyperlink" xfId="1016" builtinId="9" hidden="1"/>
    <cellStyle name="Followed Hyperlink" xfId="1000" builtinId="9" hidden="1"/>
    <cellStyle name="Followed Hyperlink" xfId="1832" builtinId="9" hidden="1"/>
    <cellStyle name="Followed Hyperlink" xfId="182" builtinId="9" hidden="1"/>
    <cellStyle name="Followed Hyperlink" xfId="1388" builtinId="9" hidden="1"/>
    <cellStyle name="Followed Hyperlink" xfId="558" builtinId="9" hidden="1"/>
    <cellStyle name="Followed Hyperlink" xfId="1458" builtinId="9" hidden="1"/>
    <cellStyle name="Followed Hyperlink" xfId="1375" builtinId="9" hidden="1"/>
    <cellStyle name="Followed Hyperlink" xfId="641" builtinId="9" hidden="1"/>
    <cellStyle name="Followed Hyperlink" xfId="2191" builtinId="9" hidden="1"/>
    <cellStyle name="Followed Hyperlink" xfId="147" builtinId="9" hidden="1"/>
    <cellStyle name="Followed Hyperlink" xfId="1821" builtinId="9" hidden="1"/>
    <cellStyle name="Followed Hyperlink" xfId="2059" builtinId="9" hidden="1"/>
    <cellStyle name="Followed Hyperlink" xfId="1099" builtinId="9" hidden="1"/>
    <cellStyle name="Followed Hyperlink" xfId="1733" builtinId="9" hidden="1"/>
    <cellStyle name="Followed Hyperlink" xfId="1507" builtinId="9" hidden="1"/>
    <cellStyle name="Followed Hyperlink" xfId="2373" builtinId="9" hidden="1"/>
    <cellStyle name="Followed Hyperlink" xfId="459" builtinId="9" hidden="1"/>
    <cellStyle name="Followed Hyperlink" xfId="1557" builtinId="9" hidden="1"/>
    <cellStyle name="Followed Hyperlink" xfId="1276" builtinId="9" hidden="1"/>
    <cellStyle name="Followed Hyperlink" xfId="740" builtinId="9" hidden="1"/>
    <cellStyle name="Followed Hyperlink" xfId="1724" builtinId="9" hidden="1"/>
    <cellStyle name="Followed Hyperlink" xfId="40" builtinId="9" hidden="1"/>
    <cellStyle name="Followed Hyperlink" xfId="2014" builtinId="9" hidden="1"/>
    <cellStyle name="Followed Hyperlink" xfId="818" builtinId="9" hidden="1"/>
    <cellStyle name="Followed Hyperlink" xfId="1198" builtinId="9" hidden="1"/>
    <cellStyle name="Followed Hyperlink" xfId="629" builtinId="9" hidden="1"/>
    <cellStyle name="Followed Hyperlink" xfId="380" builtinId="9" hidden="1"/>
    <cellStyle name="Followed Hyperlink" xfId="2451" builtinId="9" hidden="1"/>
    <cellStyle name="Followed Hyperlink" xfId="359" builtinId="9" hidden="1"/>
    <cellStyle name="Followed Hyperlink" xfId="1655" builtinId="9" hidden="1"/>
    <cellStyle name="Followed Hyperlink" xfId="1390" builtinId="9" hidden="1"/>
    <cellStyle name="Followed Hyperlink" xfId="839" builtinId="9" hidden="1"/>
    <cellStyle name="Followed Hyperlink" xfId="1993" builtinId="9" hidden="1"/>
    <cellStyle name="Followed Hyperlink" xfId="213" builtinId="9" hidden="1"/>
    <cellStyle name="Followed Hyperlink" xfId="2113" builtinId="9" hidden="1"/>
    <cellStyle name="Followed Hyperlink" xfId="719" builtinId="9" hidden="1"/>
    <cellStyle name="Followed Hyperlink" xfId="290" builtinId="9" hidden="1"/>
    <cellStyle name="Followed Hyperlink" xfId="1536" builtinId="9" hidden="1"/>
    <cellStyle name="Followed Hyperlink" xfId="480" builtinId="9" hidden="1"/>
    <cellStyle name="Followed Hyperlink" xfId="2352" builtinId="9" hidden="1"/>
    <cellStyle name="Followed Hyperlink" xfId="260" builtinId="9" hidden="1"/>
    <cellStyle name="Followed Hyperlink" xfId="1754" builtinId="9" hidden="1"/>
    <cellStyle name="Followed Hyperlink" xfId="1078" builtinId="9" hidden="1"/>
    <cellStyle name="Followed Hyperlink" xfId="1530" builtinId="9" hidden="1"/>
    <cellStyle name="Followed Hyperlink" xfId="1894" builtinId="9" hidden="1"/>
    <cellStyle name="Followed Hyperlink" xfId="120" builtinId="9" hidden="1"/>
    <cellStyle name="Followed Hyperlink" xfId="2212" builtinId="9" hidden="1"/>
    <cellStyle name="Followed Hyperlink" xfId="1482" builtinId="9" hidden="1"/>
    <cellStyle name="Followed Hyperlink" xfId="284" builtinId="9" hidden="1"/>
    <cellStyle name="Followed Hyperlink" xfId="1302" builtinId="9" hidden="1"/>
    <cellStyle name="Followed Hyperlink" xfId="1906" builtinId="9" hidden="1"/>
    <cellStyle name="Followed Hyperlink" xfId="1355" builtinId="9" hidden="1"/>
    <cellStyle name="Followed Hyperlink" xfId="1971" builtinId="9" hidden="1"/>
    <cellStyle name="Followed Hyperlink" xfId="1853" builtinId="9" hidden="1"/>
    <cellStyle name="Followed Hyperlink" xfId="979" builtinId="9" hidden="1"/>
    <cellStyle name="Followed Hyperlink" xfId="1037" builtinId="9" hidden="1"/>
    <cellStyle name="Followed Hyperlink" xfId="1795" builtinId="9" hidden="1"/>
    <cellStyle name="Followed Hyperlink" xfId="219" builtinId="9" hidden="1"/>
    <cellStyle name="Followed Hyperlink" xfId="2311" builtinId="9" hidden="1"/>
    <cellStyle name="Followed Hyperlink" xfId="914" builtinId="9" hidden="1"/>
    <cellStyle name="Followed Hyperlink" xfId="1495" builtinId="9" hidden="1"/>
    <cellStyle name="Followed Hyperlink" xfId="2178" builtinId="9" hidden="1"/>
    <cellStyle name="Followed Hyperlink" xfId="678" builtinId="9" hidden="1"/>
    <cellStyle name="Followed Hyperlink" xfId="2154" builtinId="9" hidden="1"/>
    <cellStyle name="Followed Hyperlink" xfId="557" builtinId="9" hidden="1"/>
    <cellStyle name="Followed Hyperlink" xfId="1952" builtinId="9" hidden="1"/>
    <cellStyle name="Followed Hyperlink" xfId="880" builtinId="9" hidden="1"/>
    <cellStyle name="Followed Hyperlink" xfId="1136" builtinId="9" hidden="1"/>
    <cellStyle name="Followed Hyperlink" xfId="1696" builtinId="9" hidden="1"/>
    <cellStyle name="Followed Hyperlink" xfId="463" builtinId="9" hidden="1"/>
    <cellStyle name="Followed Hyperlink" xfId="2410" builtinId="9" hidden="1"/>
    <cellStyle name="Followed Hyperlink" xfId="421" builtinId="9" hidden="1"/>
    <cellStyle name="Followed Hyperlink" xfId="1666" builtinId="9" hidden="1"/>
    <cellStyle name="Followed Hyperlink" xfId="1239" builtinId="9" hidden="1"/>
    <cellStyle name="Followed Hyperlink" xfId="777" builtinId="9" hidden="1"/>
    <cellStyle name="Followed Hyperlink" xfId="2055" builtinId="9" hidden="1"/>
    <cellStyle name="Followed Hyperlink" xfId="67" builtinId="9" hidden="1"/>
    <cellStyle name="Followed Hyperlink" xfId="2051" builtinId="9" hidden="1"/>
    <cellStyle name="Followed Hyperlink" xfId="781" builtinId="9" hidden="1"/>
    <cellStyle name="Followed Hyperlink" xfId="1235" builtinId="9" hidden="1"/>
    <cellStyle name="Followed Hyperlink" xfId="1598" builtinId="9" hidden="1"/>
    <cellStyle name="Followed Hyperlink" xfId="770" builtinId="9" hidden="1"/>
    <cellStyle name="Followed Hyperlink" xfId="2414" builtinId="9" hidden="1"/>
    <cellStyle name="Followed Hyperlink" xfId="322" builtinId="9" hidden="1"/>
    <cellStyle name="Followed Hyperlink" xfId="1692" builtinId="9" hidden="1"/>
    <cellStyle name="Followed Hyperlink" xfId="1140" builtinId="9" hidden="1"/>
    <cellStyle name="Followed Hyperlink" xfId="1735" builtinId="9" hidden="1"/>
    <cellStyle name="Followed Hyperlink" xfId="1956" builtinId="9" hidden="1"/>
    <cellStyle name="Followed Hyperlink" xfId="634" builtinId="9" hidden="1"/>
    <cellStyle name="Followed Hyperlink" xfId="2435" builtinId="9" hidden="1"/>
    <cellStyle name="Followed Hyperlink" xfId="1418" builtinId="9" hidden="1"/>
    <cellStyle name="Followed Hyperlink" xfId="1334" builtinId="9" hidden="1"/>
    <cellStyle name="Followed Hyperlink" xfId="1499" builtinId="9" hidden="1"/>
    <cellStyle name="Followed Hyperlink" xfId="517" builtinId="9" hidden="1"/>
    <cellStyle name="Followed Hyperlink" xfId="2315" builtinId="9" hidden="1"/>
    <cellStyle name="Followed Hyperlink" xfId="223" builtinId="9" hidden="1"/>
    <cellStyle name="Followed Hyperlink" xfId="1791" builtinId="9" hidden="1"/>
    <cellStyle name="Followed Hyperlink" xfId="98" builtinId="9" hidden="1"/>
    <cellStyle name="Followed Hyperlink" xfId="975" builtinId="9" hidden="1"/>
    <cellStyle name="Followed Hyperlink" xfId="1857" builtinId="9" hidden="1"/>
    <cellStyle name="Followed Hyperlink" xfId="357" builtinId="9" hidden="1"/>
    <cellStyle name="Followed Hyperlink" xfId="2249" builtinId="9" hidden="1"/>
    <cellStyle name="Followed Hyperlink" xfId="583" builtinId="9" hidden="1"/>
    <cellStyle name="Followed Hyperlink" xfId="1433" builtinId="9" hidden="1"/>
    <cellStyle name="Followed Hyperlink" xfId="1400" builtinId="9" hidden="1"/>
    <cellStyle name="Followed Hyperlink" xfId="616" builtinId="9" hidden="1"/>
    <cellStyle name="Followed Hyperlink" xfId="2216" builtinId="9" hidden="1"/>
    <cellStyle name="Followed Hyperlink" xfId="124" builtinId="9" hidden="1"/>
    <cellStyle name="Followed Hyperlink" xfId="1271" builtinId="9" hidden="1"/>
    <cellStyle name="Followed Hyperlink" xfId="942" builtinId="9" hidden="1"/>
    <cellStyle name="Followed Hyperlink" xfId="1074" builtinId="9" hidden="1"/>
    <cellStyle name="Followed Hyperlink" xfId="1758" builtinId="9" hidden="1"/>
    <cellStyle name="Followed Hyperlink" xfId="256" builtinId="9" hidden="1"/>
    <cellStyle name="Followed Hyperlink" xfId="2348" builtinId="9" hidden="1"/>
    <cellStyle name="Followed Hyperlink" xfId="484" builtinId="9" hidden="1"/>
    <cellStyle name="Followed Hyperlink" xfId="1532" builtinId="9" hidden="1"/>
    <cellStyle name="Followed Hyperlink" xfId="1301" builtinId="9" hidden="1"/>
    <cellStyle name="Followed Hyperlink" xfId="715" builtinId="9" hidden="1"/>
    <cellStyle name="Followed Hyperlink" xfId="2117" builtinId="9" hidden="1"/>
    <cellStyle name="Followed Hyperlink" xfId="1571" builtinId="9" hidden="1"/>
    <cellStyle name="Followed Hyperlink" xfId="1989" builtinId="9" hidden="1"/>
    <cellStyle name="Followed Hyperlink" xfId="843" builtinId="9" hidden="1"/>
    <cellStyle name="Followed Hyperlink" xfId="1173" builtinId="9" hidden="1"/>
    <cellStyle name="Followed Hyperlink" xfId="1659" builtinId="9" hidden="1"/>
    <cellStyle name="Followed Hyperlink" xfId="355" builtinId="9" hidden="1"/>
    <cellStyle name="Followed Hyperlink" xfId="2447" builtinId="9" hidden="1"/>
    <cellStyle name="Followed Hyperlink" xfId="1014" builtinId="9" hidden="1"/>
    <cellStyle name="Followed Hyperlink" xfId="720" builtinId="9" hidden="1"/>
    <cellStyle name="Followed Hyperlink" xfId="1061" builtinId="9" hidden="1"/>
    <cellStyle name="Followed Hyperlink" xfId="721" builtinId="9" hidden="1"/>
    <cellStyle name="Followed Hyperlink" xfId="1516" builtinId="9" hidden="1"/>
    <cellStyle name="Followed Hyperlink" xfId="32" builtinId="9" hidden="1"/>
    <cellStyle name="Followed Hyperlink" xfId="2088" builtinId="9" hidden="1"/>
    <cellStyle name="Followed Hyperlink" xfId="744" builtinId="9" hidden="1"/>
    <cellStyle name="Followed Hyperlink" xfId="1272" builtinId="9" hidden="1"/>
    <cellStyle name="Followed Hyperlink" xfId="1561" builtinId="9" hidden="1"/>
    <cellStyle name="Followed Hyperlink" xfId="455" builtinId="9" hidden="1"/>
    <cellStyle name="Followed Hyperlink" xfId="2377" builtinId="9" hidden="1"/>
    <cellStyle name="Followed Hyperlink" xfId="301" builtinId="9" hidden="1"/>
    <cellStyle name="Followed Hyperlink" xfId="1729" builtinId="9" hidden="1"/>
    <cellStyle name="Followed Hyperlink" xfId="1103" builtinId="9" hidden="1"/>
    <cellStyle name="Followed Hyperlink" xfId="51" builtinId="9" hidden="1"/>
    <cellStyle name="Followed Hyperlink" xfId="1919" builtinId="9" hidden="1"/>
    <cellStyle name="Followed Hyperlink" xfId="149" builtinId="9" hidden="1"/>
    <cellStyle name="Followed Hyperlink" xfId="2187" builtinId="9" hidden="1"/>
    <cellStyle name="Followed Hyperlink" xfId="645" builtinId="9" hidden="1"/>
    <cellStyle name="Followed Hyperlink" xfId="1371" builtinId="9" hidden="1"/>
    <cellStyle name="Followed Hyperlink" xfId="1368" builtinId="9" hidden="1"/>
    <cellStyle name="Followed Hyperlink" xfId="1162" builtinId="9" hidden="1"/>
    <cellStyle name="Followed Hyperlink" xfId="2278" builtinId="9" hidden="1"/>
    <cellStyle name="Followed Hyperlink" xfId="186" builtinId="9" hidden="1"/>
    <cellStyle name="Followed Hyperlink" xfId="1828" builtinId="9" hidden="1"/>
    <cellStyle name="Followed Hyperlink" xfId="1789" builtinId="9" hidden="1"/>
    <cellStyle name="Followed Hyperlink" xfId="1012" builtinId="9" hidden="1"/>
    <cellStyle name="Followed Hyperlink" xfId="1820" builtinId="9" hidden="1"/>
    <cellStyle name="Followed Hyperlink" xfId="194" builtinId="9" hidden="1"/>
    <cellStyle name="Followed Hyperlink" xfId="2286" builtinId="9" hidden="1"/>
    <cellStyle name="Followed Hyperlink" xfId="56" builtinId="9" hidden="1"/>
    <cellStyle name="Followed Hyperlink" xfId="1470" builtinId="9" hidden="1"/>
    <cellStyle name="Followed Hyperlink" xfId="1363" builtinId="9" hidden="1"/>
    <cellStyle name="Followed Hyperlink" xfId="653" builtinId="9" hidden="1"/>
    <cellStyle name="Followed Hyperlink" xfId="2179" builtinId="9" hidden="1"/>
    <cellStyle name="Followed Hyperlink" xfId="155" builtinId="9" hidden="1"/>
    <cellStyle name="Followed Hyperlink" xfId="1927" builtinId="9" hidden="1"/>
    <cellStyle name="Followed Hyperlink" xfId="905" builtinId="9" hidden="1"/>
    <cellStyle name="Followed Hyperlink" xfId="1111" builtinId="9" hidden="1"/>
    <cellStyle name="Followed Hyperlink" xfId="1055" builtinId="9" hidden="1"/>
    <cellStyle name="Followed Hyperlink" xfId="2250" builtinId="9" hidden="1"/>
    <cellStyle name="Followed Hyperlink" xfId="2385" builtinId="9" hidden="1"/>
    <cellStyle name="Followed Hyperlink" xfId="447" builtinId="9" hidden="1"/>
    <cellStyle name="Followed Hyperlink" xfId="1569" builtinId="9" hidden="1"/>
    <cellStyle name="Followed Hyperlink" xfId="1264" builtinId="9" hidden="1"/>
    <cellStyle name="Followed Hyperlink" xfId="752" builtinId="9" hidden="1"/>
    <cellStyle name="Followed Hyperlink" xfId="2080" builtinId="9" hidden="1"/>
    <cellStyle name="Followed Hyperlink" xfId="25" builtinId="9" hidden="1"/>
    <cellStyle name="Followed Hyperlink" xfId="2026" builtinId="9" hidden="1"/>
    <cellStyle name="Followed Hyperlink" xfId="806" builtinId="9" hidden="1"/>
    <cellStyle name="Followed Hyperlink" xfId="2434" builtinId="9" hidden="1"/>
    <cellStyle name="Followed Hyperlink" xfId="1623" builtinId="9" hidden="1"/>
    <cellStyle name="Followed Hyperlink" xfId="392" builtinId="9" hidden="1"/>
    <cellStyle name="Followed Hyperlink" xfId="2439" builtinId="9" hidden="1"/>
    <cellStyle name="Followed Hyperlink" xfId="347" builtinId="9" hidden="1"/>
    <cellStyle name="Followed Hyperlink" xfId="1667" builtinId="9" hidden="1"/>
    <cellStyle name="Followed Hyperlink" xfId="1165" builtinId="9" hidden="1"/>
    <cellStyle name="Followed Hyperlink" xfId="851" builtinId="9" hidden="1"/>
    <cellStyle name="Followed Hyperlink" xfId="1981" builtinId="9" hidden="1"/>
    <cellStyle name="Followed Hyperlink" xfId="1594" builtinId="9" hidden="1"/>
    <cellStyle name="Followed Hyperlink" xfId="2125" builtinId="9" hidden="1"/>
    <cellStyle name="Followed Hyperlink" xfId="707" builtinId="9" hidden="1"/>
    <cellStyle name="Followed Hyperlink" xfId="1309" builtinId="9" hidden="1"/>
    <cellStyle name="Followed Hyperlink" xfId="1524" builtinId="9" hidden="1"/>
    <cellStyle name="Followed Hyperlink" xfId="766" builtinId="9" hidden="1"/>
    <cellStyle name="Followed Hyperlink" xfId="2340" builtinId="9" hidden="1"/>
    <cellStyle name="Followed Hyperlink" xfId="248" builtinId="9" hidden="1"/>
    <cellStyle name="Followed Hyperlink" xfId="1766" builtinId="9" hidden="1"/>
    <cellStyle name="Followed Hyperlink" xfId="1450" builtinId="9" hidden="1"/>
    <cellStyle name="Followed Hyperlink" xfId="2449" builtinId="9" hidden="1"/>
    <cellStyle name="Followed Hyperlink" xfId="1882" builtinId="9" hidden="1"/>
    <cellStyle name="Followed Hyperlink" xfId="132" builtinId="9" hidden="1"/>
    <cellStyle name="Followed Hyperlink" xfId="2224" builtinId="9" hidden="1"/>
    <cellStyle name="Followed Hyperlink" xfId="116" builtinId="9" hidden="1"/>
    <cellStyle name="Followed Hyperlink" xfId="2077" builtinId="9" hidden="1"/>
    <cellStyle name="Followed Hyperlink" xfId="1889" builtinId="9" hidden="1"/>
    <cellStyle name="Followed Hyperlink" xfId="84" builtinId="9" hidden="1"/>
    <cellStyle name="Followed Hyperlink" xfId="1596" builtinId="9" hidden="1"/>
    <cellStyle name="Followed Hyperlink" xfId="1261" builtinId="9" hidden="1"/>
    <cellStyle name="Followed Hyperlink" xfId="402" builtinId="9" hidden="1"/>
    <cellStyle name="Followed Hyperlink" xfId="2453" builtinId="9" hidden="1"/>
    <cellStyle name="Followed Hyperlink" xfId="1408" builtinId="9" hidden="1"/>
    <cellStyle name="Followed Hyperlink" xfId="1367" builtinId="9" hidden="1"/>
    <cellStyle name="Followed Hyperlink" xfId="1555" builtinId="9" hidden="1"/>
    <cellStyle name="Followed Hyperlink" xfId="1742" builtinId="9" hidden="1"/>
    <cellStyle name="Followed Hyperlink" xfId="550" builtinId="9" hidden="1"/>
    <cellStyle name="Followed Hyperlink" xfId="1771" builtinId="9" hidden="1"/>
    <cellStyle name="Followed Hyperlink" xfId="1326" builtinId="9" hidden="1"/>
    <cellStyle name="Followed Hyperlink" xfId="586" builtinId="9" hidden="1"/>
    <cellStyle name="Followed Hyperlink" xfId="2142" builtinId="9" hidden="1"/>
    <cellStyle name="Followed Hyperlink" xfId="41" builtinId="9" hidden="1"/>
    <cellStyle name="Followed Hyperlink" xfId="1964" builtinId="9" hidden="1"/>
    <cellStyle name="Followed Hyperlink" xfId="868" builtinId="9" hidden="1"/>
    <cellStyle name="Followed Hyperlink" xfId="1148" builtinId="9" hidden="1"/>
    <cellStyle name="Followed Hyperlink" xfId="1684" builtinId="9" hidden="1"/>
    <cellStyle name="Followed Hyperlink" xfId="330" builtinId="9" hidden="1"/>
    <cellStyle name="Followed Hyperlink" xfId="2422" builtinId="9" hidden="1"/>
    <cellStyle name="Followed Hyperlink" xfId="1187" builtinId="9" hidden="1"/>
    <cellStyle name="Followed Hyperlink" xfId="1559" builtinId="9" hidden="1"/>
    <cellStyle name="Followed Hyperlink" xfId="1227" builtinId="9" hidden="1"/>
    <cellStyle name="Followed Hyperlink" xfId="789" builtinId="9" hidden="1"/>
    <cellStyle name="Followed Hyperlink" xfId="2043" builtinId="9" hidden="1"/>
    <cellStyle name="Followed Hyperlink" xfId="69" builtinId="9" hidden="1"/>
    <cellStyle name="Followed Hyperlink" xfId="2063" builtinId="9" hidden="1"/>
    <cellStyle name="Followed Hyperlink" xfId="769" builtinId="9" hidden="1"/>
    <cellStyle name="Followed Hyperlink" xfId="1247" builtinId="9" hidden="1"/>
    <cellStyle name="Followed Hyperlink" xfId="1586" builtinId="9" hidden="1"/>
    <cellStyle name="Followed Hyperlink" xfId="430" builtinId="9" hidden="1"/>
    <cellStyle name="Followed Hyperlink" xfId="2319" builtinId="9" hidden="1"/>
    <cellStyle name="Followed Hyperlink" xfId="310" builtinId="9" hidden="1"/>
    <cellStyle name="Followed Hyperlink" xfId="1704" builtinId="9" hidden="1"/>
    <cellStyle name="Followed Hyperlink" xfId="1128" builtinId="9" hidden="1"/>
    <cellStyle name="Followed Hyperlink" xfId="888" builtinId="9" hidden="1"/>
    <cellStyle name="Followed Hyperlink" xfId="1944" builtinId="9" hidden="1"/>
    <cellStyle name="Followed Hyperlink" xfId="70" builtinId="9" hidden="1"/>
    <cellStyle name="Followed Hyperlink" xfId="2162" builtinId="9" hidden="1"/>
    <cellStyle name="Followed Hyperlink" xfId="670" builtinId="9" hidden="1"/>
    <cellStyle name="Followed Hyperlink" xfId="1484" builtinId="9" hidden="1"/>
    <cellStyle name="Followed Hyperlink" xfId="35" builtinId="9" hidden="1"/>
    <cellStyle name="Followed Hyperlink" xfId="144" builtinId="9" hidden="1"/>
    <cellStyle name="Followed Hyperlink" xfId="2303" builtinId="9" hidden="1"/>
    <cellStyle name="Followed Hyperlink" xfId="211" builtinId="9" hidden="1"/>
    <cellStyle name="Followed Hyperlink" xfId="1803" builtinId="9" hidden="1"/>
    <cellStyle name="Followed Hyperlink" xfId="1029" builtinId="9" hidden="1"/>
    <cellStyle name="Followed Hyperlink" xfId="987" builtinId="9" hidden="1"/>
    <cellStyle name="Followed Hyperlink" xfId="1845" builtinId="9" hidden="1"/>
    <cellStyle name="Followed Hyperlink" xfId="858" builtinId="9" hidden="1"/>
    <cellStyle name="Followed Hyperlink" xfId="2261" builtinId="9" hidden="1"/>
    <cellStyle name="Followed Hyperlink" xfId="571" builtinId="9" hidden="1"/>
    <cellStyle name="Followed Hyperlink" xfId="1445" builtinId="9" hidden="1"/>
    <cellStyle name="Followed Hyperlink" xfId="1991" builtinId="9" hidden="1"/>
    <cellStyle name="Followed Hyperlink" xfId="628" builtinId="9" hidden="1"/>
    <cellStyle name="Followed Hyperlink" xfId="2204" builtinId="9" hidden="1"/>
    <cellStyle name="Followed Hyperlink" xfId="112" builtinId="9" hidden="1"/>
    <cellStyle name="Followed Hyperlink" xfId="1902" builtinId="9" hidden="1"/>
    <cellStyle name="Followed Hyperlink" xfId="930" builtinId="9" hidden="1"/>
    <cellStyle name="Followed Hyperlink" xfId="1086" builtinId="9" hidden="1"/>
    <cellStyle name="Followed Hyperlink" xfId="1080" builtinId="9" hidden="1"/>
    <cellStyle name="Followed Hyperlink" xfId="268" builtinId="9" hidden="1"/>
    <cellStyle name="Followed Hyperlink" xfId="2360" builtinId="9" hidden="1"/>
    <cellStyle name="Followed Hyperlink" xfId="472" builtinId="9" hidden="1"/>
    <cellStyle name="Followed Hyperlink" xfId="1544" builtinId="9" hidden="1"/>
    <cellStyle name="Followed Hyperlink" xfId="1289" builtinId="9" hidden="1"/>
    <cellStyle name="Followed Hyperlink" xfId="727" builtinId="9" hidden="1"/>
    <cellStyle name="Followed Hyperlink" xfId="1954" builtinId="9" hidden="1"/>
    <cellStyle name="Followed Hyperlink" xfId="185" builtinId="9" hidden="1"/>
    <cellStyle name="Followed Hyperlink" xfId="2001" builtinId="9" hidden="1"/>
    <cellStyle name="Followed Hyperlink" xfId="1188" builtinId="9" hidden="1"/>
    <cellStyle name="Followed Hyperlink" xfId="1185" builtinId="9" hidden="1"/>
    <cellStyle name="Followed Hyperlink" xfId="1647" builtinId="9" hidden="1"/>
    <cellStyle name="Followed Hyperlink" xfId="367" builtinId="9" hidden="1"/>
    <cellStyle name="Followed Hyperlink" xfId="2459" builtinId="9" hidden="1"/>
    <cellStyle name="Followed Hyperlink" xfId="813" builtinId="9" hidden="1"/>
    <cellStyle name="Followed Hyperlink" xfId="1643" builtinId="9" hidden="1"/>
    <cellStyle name="Followed Hyperlink" xfId="1190" builtinId="9" hidden="1"/>
    <cellStyle name="Followed Hyperlink" xfId="2009" builtinId="9" hidden="1"/>
    <cellStyle name="Followed Hyperlink" xfId="861" builtinId="9" hidden="1"/>
    <cellStyle name="Followed Hyperlink" xfId="1537" builtinId="9" hidden="1"/>
    <cellStyle name="Followed Hyperlink" xfId="491" builtinId="9" hidden="1"/>
    <cellStyle name="Followed Hyperlink" xfId="732" builtinId="9" hidden="1"/>
    <cellStyle name="Followed Hyperlink" xfId="1284" builtinId="9" hidden="1"/>
    <cellStyle name="Followed Hyperlink" xfId="1549" builtinId="9" hidden="1"/>
    <cellStyle name="Followed Hyperlink" xfId="467" builtinId="9" hidden="1"/>
    <cellStyle name="Followed Hyperlink" xfId="2365" builtinId="9" hidden="1"/>
    <cellStyle name="Followed Hyperlink" xfId="594" builtinId="9" hidden="1"/>
    <cellStyle name="Followed Hyperlink" xfId="1741" builtinId="9" hidden="1"/>
    <cellStyle name="Followed Hyperlink" xfId="1091" builtinId="9" hidden="1"/>
    <cellStyle name="Followed Hyperlink" xfId="925" builtinId="9" hidden="1"/>
    <cellStyle name="Followed Hyperlink" xfId="1907" builtinId="9" hidden="1"/>
    <cellStyle name="Followed Hyperlink" xfId="1224" builtinId="9" hidden="1"/>
    <cellStyle name="Followed Hyperlink" xfId="2199" builtinId="9" hidden="1"/>
    <cellStyle name="Followed Hyperlink" xfId="633" builtinId="9" hidden="1"/>
    <cellStyle name="Followed Hyperlink" xfId="1383" builtinId="9" hidden="1"/>
    <cellStyle name="Followed Hyperlink" xfId="1194" builtinId="9" hidden="1"/>
    <cellStyle name="Followed Hyperlink" xfId="566" builtinId="9" hidden="1"/>
    <cellStyle name="Followed Hyperlink" xfId="2266" builtinId="9" hidden="1"/>
    <cellStyle name="Followed Hyperlink" xfId="1402" builtinId="9" hidden="1"/>
    <cellStyle name="Followed Hyperlink" xfId="1840" builtinId="9" hidden="1"/>
    <cellStyle name="Followed Hyperlink" xfId="992" builtinId="9" hidden="1"/>
    <cellStyle name="Followed Hyperlink" xfId="1024" builtinId="9" hidden="1"/>
    <cellStyle name="Followed Hyperlink" xfId="1808" builtinId="9" hidden="1"/>
    <cellStyle name="Followed Hyperlink" xfId="206" builtinId="9" hidden="1"/>
    <cellStyle name="Followed Hyperlink" xfId="2298" builtinId="9" hidden="1"/>
    <cellStyle name="Followed Hyperlink" xfId="534" builtinId="9" hidden="1"/>
    <cellStyle name="Followed Hyperlink" xfId="1178" builtinId="9" hidden="1"/>
    <cellStyle name="Followed Hyperlink" xfId="1351" builtinId="9" hidden="1"/>
    <cellStyle name="Followed Hyperlink" xfId="1843" builtinId="9" hidden="1"/>
    <cellStyle name="Followed Hyperlink" xfId="2167" builtinId="9" hidden="1"/>
    <cellStyle name="Followed Hyperlink" xfId="163" builtinId="9" hidden="1"/>
    <cellStyle name="Followed Hyperlink" xfId="1939" builtinId="9" hidden="1"/>
    <cellStyle name="Followed Hyperlink" xfId="893" builtinId="9" hidden="1"/>
    <cellStyle name="Followed Hyperlink" xfId="1087" builtinId="9" hidden="1"/>
    <cellStyle name="Followed Hyperlink" xfId="1709" builtinId="9" hidden="1"/>
    <cellStyle name="Followed Hyperlink" xfId="658" builtinId="9" hidden="1"/>
    <cellStyle name="Followed Hyperlink" xfId="2397" builtinId="9" hidden="1"/>
    <cellStyle name="Followed Hyperlink" xfId="435" builtinId="9" hidden="1"/>
    <cellStyle name="Followed Hyperlink" xfId="296" builtinId="9" hidden="1"/>
    <cellStyle name="Followed Hyperlink" xfId="1252" builtinId="9" hidden="1"/>
    <cellStyle name="Followed Hyperlink" xfId="764" builtinId="9" hidden="1"/>
    <cellStyle name="Followed Hyperlink" xfId="2068" builtinId="9" hidden="1"/>
    <cellStyle name="Followed Hyperlink" xfId="24" builtinId="9" hidden="1"/>
    <cellStyle name="Followed Hyperlink" xfId="2038" builtinId="9" hidden="1"/>
    <cellStyle name="Followed Hyperlink" xfId="1379" builtinId="9" hidden="1"/>
    <cellStyle name="Followed Hyperlink" xfId="1222" builtinId="9" hidden="1"/>
    <cellStyle name="Followed Hyperlink" xfId="1611" builtinId="9" hidden="1"/>
    <cellStyle name="Followed Hyperlink" xfId="404" builtinId="9" hidden="1"/>
    <cellStyle name="Followed Hyperlink" xfId="2427" builtinId="9" hidden="1"/>
    <cellStyle name="Followed Hyperlink" xfId="335" builtinId="9" hidden="1"/>
    <cellStyle name="Followed Hyperlink" xfId="1679" builtinId="9" hidden="1"/>
    <cellStyle name="Followed Hyperlink" xfId="1153" builtinId="9" hidden="1"/>
    <cellStyle name="Followed Hyperlink" xfId="863" builtinId="9" hidden="1"/>
    <cellStyle name="Followed Hyperlink" xfId="1969" builtinId="9" hidden="1"/>
    <cellStyle name="Followed Hyperlink" xfId="229" builtinId="9" hidden="1"/>
    <cellStyle name="Followed Hyperlink" xfId="1132" builtinId="9" hidden="1"/>
    <cellStyle name="Followed Hyperlink" xfId="695" builtinId="9" hidden="1"/>
    <cellStyle name="Followed Hyperlink" xfId="1321" builtinId="9" hidden="1"/>
    <cellStyle name="Followed Hyperlink" xfId="1512" builtinId="9" hidden="1"/>
    <cellStyle name="Followed Hyperlink" xfId="504" builtinId="9" hidden="1"/>
    <cellStyle name="Followed Hyperlink" xfId="2328" builtinId="9" hidden="1"/>
    <cellStyle name="Followed Hyperlink" xfId="236" builtinId="9" hidden="1"/>
    <cellStyle name="Followed Hyperlink" xfId="1778" builtinId="9" hidden="1"/>
    <cellStyle name="Followed Hyperlink" xfId="1054" builtinId="9" hidden="1"/>
    <cellStyle name="Followed Hyperlink" xfId="962" builtinId="9" hidden="1"/>
    <cellStyle name="Followed Hyperlink" xfId="1870" builtinId="9" hidden="1"/>
    <cellStyle name="Followed Hyperlink" xfId="400" builtinId="9" hidden="1"/>
    <cellStyle name="Followed Hyperlink" xfId="795" builtinId="9" hidden="1"/>
    <cellStyle name="Followed Hyperlink" xfId="596" builtinId="9" hidden="1"/>
    <cellStyle name="Followed Hyperlink" xfId="1420" builtinId="9" hidden="1"/>
    <cellStyle name="Followed Hyperlink" xfId="1413" builtinId="9" hidden="1"/>
    <cellStyle name="Followed Hyperlink" xfId="603" builtinId="9" hidden="1"/>
    <cellStyle name="Followed Hyperlink" xfId="694" builtinId="9" hidden="1"/>
    <cellStyle name="Followed Hyperlink" xfId="874" builtinId="9" hidden="1"/>
    <cellStyle name="Followed Hyperlink" xfId="2429" builtinId="9" hidden="1"/>
    <cellStyle name="Followed Hyperlink" xfId="497" builtinId="9" hidden="1"/>
    <cellStyle name="Followed Hyperlink" xfId="257" builtinId="9" hidden="1"/>
    <cellStyle name="Followed Hyperlink" xfId="873" builtinId="9" hidden="1"/>
    <cellStyle name="Followed Hyperlink" xfId="1384" builtinId="9" hidden="1"/>
    <cellStyle name="Followed Hyperlink" xfId="1237" builtinId="9" hidden="1"/>
    <cellStyle name="Followed Hyperlink" xfId="1049" builtinId="9" hidden="1"/>
    <cellStyle name="Followed Hyperlink" xfId="1519" builtinId="9" hidden="1"/>
    <cellStyle name="Followed Hyperlink" xfId="1314" builtinId="9" hidden="1"/>
    <cellStyle name="Followed Hyperlink" xfId="702" builtinId="9" hidden="1"/>
    <cellStyle name="Followed Hyperlink" xfId="2130" builtinId="9" hidden="1"/>
    <cellStyle name="Followed Hyperlink" xfId="49" builtinId="9" hidden="1"/>
    <cellStyle name="Followed Hyperlink" xfId="1976" builtinId="9" hidden="1"/>
    <cellStyle name="Followed Hyperlink" xfId="856" builtinId="9" hidden="1"/>
    <cellStyle name="Followed Hyperlink" xfId="1160" builtinId="9" hidden="1"/>
    <cellStyle name="Followed Hyperlink" xfId="1672" builtinId="9" hidden="1"/>
    <cellStyle name="Followed Hyperlink" xfId="342" builtinId="9" hidden="1"/>
    <cellStyle name="Followed Hyperlink" xfId="2210" builtinId="9" hidden="1"/>
    <cellStyle name="Followed Hyperlink" xfId="397" builtinId="9" hidden="1"/>
    <cellStyle name="Followed Hyperlink" xfId="1618" builtinId="9" hidden="1"/>
    <cellStyle name="Followed Hyperlink" xfId="1215" builtinId="9" hidden="1"/>
    <cellStyle name="Followed Hyperlink" xfId="801" builtinId="9" hidden="1"/>
    <cellStyle name="Followed Hyperlink" xfId="2031" builtinId="9" hidden="1"/>
    <cellStyle name="Followed Hyperlink" xfId="75" builtinId="9" hidden="1"/>
    <cellStyle name="Followed Hyperlink" xfId="2075" builtinId="9" hidden="1"/>
    <cellStyle name="Followed Hyperlink" xfId="757" builtinId="9" hidden="1"/>
    <cellStyle name="Followed Hyperlink" xfId="1259" builtinId="9" hidden="1"/>
    <cellStyle name="Followed Hyperlink" xfId="1574" builtinId="9" hidden="1"/>
    <cellStyle name="Followed Hyperlink" xfId="1977" builtinId="9" hidden="1"/>
    <cellStyle name="Followed Hyperlink" xfId="2390" builtinId="9" hidden="1"/>
    <cellStyle name="Followed Hyperlink" xfId="298" builtinId="9" hidden="1"/>
    <cellStyle name="Followed Hyperlink" xfId="1716" builtinId="9" hidden="1"/>
    <cellStyle name="Followed Hyperlink" xfId="1116" builtinId="9" hidden="1"/>
    <cellStyle name="Followed Hyperlink" xfId="900" builtinId="9" hidden="1"/>
    <cellStyle name="Followed Hyperlink" xfId="1932" builtinId="9" hidden="1"/>
    <cellStyle name="Followed Hyperlink" xfId="82" builtinId="9" hidden="1"/>
    <cellStyle name="Followed Hyperlink" xfId="2174" builtinId="9" hidden="1"/>
    <cellStyle name="Followed Hyperlink" xfId="610" builtinId="9" hidden="1"/>
    <cellStyle name="Followed Hyperlink" xfId="1358" builtinId="9" hidden="1"/>
    <cellStyle name="Followed Hyperlink" xfId="1475" builtinId="9" hidden="1"/>
    <cellStyle name="Followed Hyperlink" xfId="541" builtinId="9" hidden="1"/>
    <cellStyle name="Followed Hyperlink" xfId="2291" builtinId="9" hidden="1"/>
    <cellStyle name="Followed Hyperlink" xfId="532" builtinId="9" hidden="1"/>
    <cellStyle name="Followed Hyperlink" xfId="1815" builtinId="9" hidden="1"/>
    <cellStyle name="Followed Hyperlink" xfId="1017" builtinId="9" hidden="1"/>
    <cellStyle name="Followed Hyperlink" xfId="999" builtinId="9" hidden="1"/>
    <cellStyle name="Followed Hyperlink" xfId="1833" builtinId="9" hidden="1"/>
    <cellStyle name="Followed Hyperlink" xfId="1973" builtinId="9" hidden="1"/>
    <cellStyle name="Followed Hyperlink" xfId="2273" builtinId="9" hidden="1"/>
    <cellStyle name="Followed Hyperlink" xfId="559" builtinId="9" hidden="1"/>
    <cellStyle name="Followed Hyperlink" xfId="1457" builtinId="9" hidden="1"/>
    <cellStyle name="Followed Hyperlink" xfId="1376" builtinId="9" hidden="1"/>
    <cellStyle name="Followed Hyperlink" xfId="2330" builtinId="9" hidden="1"/>
    <cellStyle name="Followed Hyperlink" xfId="2192" builtinId="9" hidden="1"/>
    <cellStyle name="Followed Hyperlink" xfId="100" builtinId="9" hidden="1"/>
    <cellStyle name="Followed Hyperlink" xfId="1914" builtinId="9" hidden="1"/>
    <cellStyle name="Followed Hyperlink" xfId="918" builtinId="9" hidden="1"/>
    <cellStyle name="Followed Hyperlink" xfId="1434" builtinId="9" hidden="1"/>
    <cellStyle name="Followed Hyperlink" xfId="1734" builtinId="9" hidden="1"/>
    <cellStyle name="Followed Hyperlink" xfId="280" builtinId="9" hidden="1"/>
    <cellStyle name="Followed Hyperlink" xfId="2372" builtinId="9" hidden="1"/>
    <cellStyle name="Followed Hyperlink" xfId="460" builtinId="9" hidden="1"/>
    <cellStyle name="Followed Hyperlink" xfId="1556" builtinId="9" hidden="1"/>
    <cellStyle name="Followed Hyperlink" xfId="1277" builtinId="9" hidden="1"/>
    <cellStyle name="Followed Hyperlink" xfId="2283" builtinId="9" hidden="1"/>
    <cellStyle name="Followed Hyperlink" xfId="2093" builtinId="9" hidden="1"/>
    <cellStyle name="Followed Hyperlink" xfId="393" builtinId="9" hidden="1"/>
    <cellStyle name="Followed Hyperlink" xfId="2013" builtinId="9" hidden="1"/>
    <cellStyle name="Followed Hyperlink" xfId="819" builtinId="9" hidden="1"/>
    <cellStyle name="Followed Hyperlink" xfId="1197" builtinId="9" hidden="1"/>
    <cellStyle name="Followed Hyperlink" xfId="1636" builtinId="9" hidden="1"/>
    <cellStyle name="Followed Hyperlink" xfId="379" builtinId="9" hidden="1"/>
    <cellStyle name="Followed Hyperlink" xfId="2452" builtinId="9" hidden="1"/>
    <cellStyle name="Followed Hyperlink" xfId="360" builtinId="9" hidden="1"/>
    <cellStyle name="Followed Hyperlink" xfId="1654" builtinId="9" hidden="1"/>
    <cellStyle name="Followed Hyperlink" xfId="611" builtinId="9" hidden="1"/>
    <cellStyle name="Followed Hyperlink" xfId="838" builtinId="9" hidden="1"/>
    <cellStyle name="Followed Hyperlink" xfId="1994" builtinId="9" hidden="1"/>
    <cellStyle name="Followed Hyperlink" xfId="61" builtinId="9" hidden="1"/>
    <cellStyle name="Followed Hyperlink" xfId="2112" builtinId="9" hidden="1"/>
    <cellStyle name="Followed Hyperlink" xfId="1718" builtinId="9" hidden="1"/>
    <cellStyle name="Followed Hyperlink" xfId="1114" builtinId="9" hidden="1"/>
    <cellStyle name="Followed Hyperlink" xfId="1349" builtinId="9" hidden="1"/>
    <cellStyle name="Followed Hyperlink" xfId="479" builtinId="9" hidden="1"/>
    <cellStyle name="Followed Hyperlink" xfId="2353" builtinId="9" hidden="1"/>
    <cellStyle name="Followed Hyperlink" xfId="317" builtinId="9" hidden="1"/>
    <cellStyle name="Followed Hyperlink" xfId="33" builtinId="9" hidden="1"/>
    <cellStyle name="Followed Hyperlink" xfId="1079" builtinId="9" hidden="1"/>
    <cellStyle name="Followed Hyperlink" xfId="937" builtinId="9" hidden="1"/>
    <cellStyle name="Followed Hyperlink" xfId="1895" builtinId="9" hidden="1"/>
    <cellStyle name="Followed Hyperlink" xfId="133" builtinId="9" hidden="1"/>
    <cellStyle name="Followed Hyperlink" xfId="307" builtinId="9" hidden="1"/>
    <cellStyle name="Followed Hyperlink" xfId="621" builtinId="9" hidden="1"/>
    <cellStyle name="Followed Hyperlink" xfId="1395" builtinId="9" hidden="1"/>
    <cellStyle name="Followed Hyperlink" xfId="1438" builtinId="9" hidden="1"/>
    <cellStyle name="Followed Hyperlink" xfId="666" builtinId="9" hidden="1"/>
    <cellStyle name="Followed Hyperlink" xfId="2254" builtinId="9" hidden="1"/>
    <cellStyle name="Followed Hyperlink" xfId="657" builtinId="9" hidden="1"/>
    <cellStyle name="Followed Hyperlink" xfId="1852" builtinId="9" hidden="1"/>
    <cellStyle name="Followed Hyperlink" xfId="980" builtinId="9" hidden="1"/>
    <cellStyle name="Followed Hyperlink" xfId="1036" builtinId="9" hidden="1"/>
    <cellStyle name="Followed Hyperlink" xfId="890" builtinId="9" hidden="1"/>
    <cellStyle name="Followed Hyperlink" xfId="218" builtinId="9" hidden="1"/>
    <cellStyle name="Followed Hyperlink" xfId="2310" builtinId="9" hidden="1"/>
    <cellStyle name="Followed Hyperlink" xfId="1098" builtinId="9" hidden="1"/>
    <cellStyle name="Followed Hyperlink" xfId="1494" builtinId="9" hidden="1"/>
    <cellStyle name="Followed Hyperlink" xfId="1339" builtinId="9" hidden="1"/>
    <cellStyle name="Followed Hyperlink" xfId="677" builtinId="9" hidden="1"/>
    <cellStyle name="Followed Hyperlink" xfId="2420" builtinId="9" hidden="1"/>
    <cellStyle name="Followed Hyperlink" xfId="167" builtinId="9" hidden="1"/>
    <cellStyle name="Followed Hyperlink" xfId="1951" builtinId="9" hidden="1"/>
    <cellStyle name="Followed Hyperlink" xfId="881" builtinId="9" hidden="1"/>
    <cellStyle name="Followed Hyperlink" xfId="1135" builtinId="9" hidden="1"/>
    <cellStyle name="Followed Hyperlink" xfId="1697" builtinId="9" hidden="1"/>
    <cellStyle name="Followed Hyperlink" xfId="281" builtinId="9" hidden="1"/>
    <cellStyle name="Followed Hyperlink" xfId="2409" builtinId="9" hidden="1"/>
    <cellStyle name="Followed Hyperlink" xfId="423" builtinId="9" hidden="1"/>
    <cellStyle name="Followed Hyperlink" xfId="1593" builtinId="9" hidden="1"/>
    <cellStyle name="Followed Hyperlink" xfId="1240" builtinId="9" hidden="1"/>
    <cellStyle name="Followed Hyperlink" xfId="776" builtinId="9" hidden="1"/>
    <cellStyle name="Followed Hyperlink" xfId="102" builtinId="9" hidden="1"/>
    <cellStyle name="Followed Hyperlink" xfId="16" builtinId="9" hidden="1"/>
    <cellStyle name="Followed Hyperlink" xfId="2457" builtinId="9" hidden="1"/>
    <cellStyle name="Followed Hyperlink" xfId="782" builtinId="9" hidden="1"/>
    <cellStyle name="Followed Hyperlink" xfId="1234" builtinId="9" hidden="1"/>
    <cellStyle name="Followed Hyperlink" xfId="390" builtinId="9" hidden="1"/>
    <cellStyle name="Followed Hyperlink" xfId="416" builtinId="9" hidden="1"/>
    <cellStyle name="Followed Hyperlink" xfId="2415" builtinId="9" hidden="1"/>
    <cellStyle name="Followed Hyperlink" xfId="323" builtinId="9" hidden="1"/>
    <cellStyle name="Followed Hyperlink" xfId="1691" builtinId="9" hidden="1"/>
    <cellStyle name="Followed Hyperlink" xfId="2200" builtinId="9" hidden="1"/>
    <cellStyle name="Followed Hyperlink" xfId="875" builtinId="9" hidden="1"/>
    <cellStyle name="Followed Hyperlink" xfId="1957" builtinId="9" hidden="1"/>
    <cellStyle name="Followed Hyperlink" xfId="1721" builtinId="9" hidden="1"/>
    <cellStyle name="Followed Hyperlink" xfId="2313" builtinId="9" hidden="1"/>
    <cellStyle name="Followed Hyperlink" xfId="1268" builtinId="9" hidden="1"/>
    <cellStyle name="Followed Hyperlink" xfId="2103" builtinId="9" hidden="1"/>
    <cellStyle name="Followed Hyperlink" xfId="1793" builtinId="9" hidden="1"/>
    <cellStyle name="Followed Hyperlink" xfId="2084" builtinId="9" hidden="1"/>
    <cellStyle name="Followed Hyperlink" xfId="516" builtinId="9" hidden="1"/>
    <cellStyle name="Followed Hyperlink" xfId="2119" builtinId="9" hidden="1"/>
    <cellStyle name="Followed Hyperlink" xfId="2022" builtinId="9" hidden="1"/>
    <cellStyle name="Followed Hyperlink" xfId="1333" builtinId="9" hidden="1"/>
    <cellStyle name="Followed Hyperlink" xfId="107" builtinId="9" hidden="1"/>
    <cellStyle name="Followed Hyperlink" xfId="1462" builtinId="9" hidden="1"/>
    <cellStyle name="Followed Hyperlink" xfId="2149" builtinId="9" hidden="1"/>
    <cellStyle name="Followed Hyperlink" xfId="581" builtinId="9" hidden="1"/>
    <cellStyle name="Followed Hyperlink" xfId="1728" builtinId="9" hidden="1"/>
    <cellStyle name="Followed Hyperlink" xfId="2378" builtinId="9" hidden="1"/>
    <cellStyle name="Followed Hyperlink" xfId="803" builtinId="9" hidden="1"/>
    <cellStyle name="Followed Hyperlink" xfId="745" builtinId="9" hidden="1"/>
    <cellStyle name="Followed Hyperlink" xfId="1336" builtinId="9" hidden="1"/>
    <cellStyle name="Followed Hyperlink" xfId="2381" builtinId="9" hidden="1"/>
    <cellStyle name="Followed Hyperlink" xfId="974" builtinId="9" hidden="1"/>
    <cellStyle name="Followed Hyperlink" xfId="99" builtinId="9" hidden="1"/>
    <cellStyle name="Followed Hyperlink" xfId="1042" builtinId="9" hidden="1"/>
    <cellStyle name="Followed Hyperlink" xfId="680" builtinId="9" hidden="1"/>
    <cellStyle name="Followed Hyperlink" xfId="626" builtinId="9" hidden="1"/>
    <cellStyle name="Followed Hyperlink" xfId="1725" builtinId="9" hidden="1"/>
    <cellStyle name="Followed Hyperlink" xfId="2248" builtinId="9" hidden="1"/>
    <cellStyle name="Followed Hyperlink" xfId="1203" builtinId="9" hidden="1"/>
    <cellStyle name="Followed Hyperlink" xfId="1534" builtinId="9" hidden="1"/>
    <cellStyle name="Followed Hyperlink" xfId="156" builtinId="9" hidden="1"/>
    <cellStyle name="Followed Hyperlink" xfId="2019" builtinId="9" hidden="1"/>
    <cellStyle name="Followed Hyperlink" xfId="519" builtinId="9" hidden="1"/>
    <cellStyle name="Followed Hyperlink" xfId="451" builtinId="9" hidden="1"/>
    <cellStyle name="Followed Hyperlink" xfId="1497" builtinId="9" hidden="1"/>
    <cellStyle name="Followed Hyperlink" xfId="2329" builtinId="9" hidden="1"/>
    <cellStyle name="Followed Hyperlink" xfId="2087" builtinId="9" hidden="1"/>
    <cellStyle name="Followed Hyperlink" xfId="535" builtinId="9" hidden="1"/>
    <cellStyle name="Followed Hyperlink" xfId="454" builtinId="9" hidden="1"/>
    <cellStyle name="Followed Hyperlink" xfId="286" builtinId="9" hidden="1"/>
    <cellStyle name="Followed Hyperlink" xfId="1104" builtinId="9" hidden="1"/>
    <cellStyle name="Followed Hyperlink" xfId="1627" builtinId="9" hidden="1"/>
    <cellStyle name="Followed Hyperlink" xfId="2251" builtinId="9" hidden="1"/>
    <cellStyle name="Followed Hyperlink" xfId="683" builtinId="9" hidden="1"/>
    <cellStyle name="Followed Hyperlink" xfId="1626" builtinId="9" hidden="1"/>
    <cellStyle name="Followed Hyperlink" xfId="1855" builtinId="9" hidden="1"/>
    <cellStyle name="Followed Hyperlink" xfId="1500" builtinId="9" hidden="1"/>
    <cellStyle name="Followed Hyperlink" xfId="22" builtinId="9" hidden="1"/>
    <cellStyle name="Followed Hyperlink" xfId="1039" builtinId="9" hidden="1"/>
    <cellStyle name="Followed Hyperlink" xfId="2316" builtinId="9" hidden="1"/>
    <cellStyle name="Followed Hyperlink" xfId="582" builtinId="9" hidden="1"/>
    <cellStyle name="Followed Hyperlink" xfId="345" builtinId="9" hidden="1"/>
    <cellStyle name="Followed Hyperlink" xfId="1790" builtinId="9" hidden="1"/>
    <cellStyle name="Followed Hyperlink" xfId="1565" builtinId="9" hidden="1"/>
    <cellStyle name="Followed Hyperlink" xfId="912" builtinId="9" hidden="1"/>
    <cellStyle name="Followed Hyperlink" xfId="1920" builtinId="9" hidden="1"/>
    <cellStyle name="Followed Hyperlink" xfId="94" builtinId="9" hidden="1"/>
    <cellStyle name="Followed Hyperlink" xfId="2186" builtinId="9" hidden="1"/>
    <cellStyle name="Followed Hyperlink" xfId="646" builtinId="9" hidden="1"/>
    <cellStyle name="Followed Hyperlink" xfId="2256" builtinId="9" hidden="1"/>
    <cellStyle name="Followed Hyperlink" xfId="1463" builtinId="9" hidden="1"/>
    <cellStyle name="Followed Hyperlink" xfId="553" builtinId="9" hidden="1"/>
    <cellStyle name="Followed Hyperlink" xfId="2279" builtinId="9" hidden="1"/>
    <cellStyle name="Followed Hyperlink" xfId="187" builtinId="9" hidden="1"/>
    <cellStyle name="Followed Hyperlink" xfId="1827" builtinId="9" hidden="1"/>
    <cellStyle name="Followed Hyperlink" xfId="1005" builtinId="9" hidden="1"/>
    <cellStyle name="Followed Hyperlink" xfId="91" builtinId="9" hidden="1"/>
    <cellStyle name="Followed Hyperlink" xfId="817" builtinId="9" hidden="1"/>
    <cellStyle name="Followed Hyperlink" xfId="458" builtinId="9" hidden="1"/>
    <cellStyle name="Followed Hyperlink" xfId="2285" builtinId="9" hidden="1"/>
    <cellStyle name="Followed Hyperlink" xfId="913" builtinId="9" hidden="1"/>
    <cellStyle name="Followed Hyperlink" xfId="1469" builtinId="9" hidden="1"/>
    <cellStyle name="Followed Hyperlink" xfId="1364" builtinId="9" hidden="1"/>
    <cellStyle name="Followed Hyperlink" xfId="652" builtinId="9" hidden="1"/>
    <cellStyle name="Followed Hyperlink" xfId="2180" builtinId="9" hidden="1"/>
    <cellStyle name="Followed Hyperlink" xfId="88" builtinId="9" hidden="1"/>
    <cellStyle name="Followed Hyperlink" xfId="1545" builtinId="9" hidden="1"/>
    <cellStyle name="Followed Hyperlink" xfId="1562" builtinId="9" hidden="1"/>
    <cellStyle name="Followed Hyperlink" xfId="1110" builtinId="9" hidden="1"/>
    <cellStyle name="Followed Hyperlink" xfId="1722" builtinId="9" hidden="1"/>
    <cellStyle name="Followed Hyperlink" xfId="292" builtinId="9" hidden="1"/>
    <cellStyle name="Followed Hyperlink" xfId="13" builtinId="9" hidden="1"/>
    <cellStyle name="Followed Hyperlink" xfId="448" builtinId="9" hidden="1"/>
    <cellStyle name="Followed Hyperlink" xfId="1568" builtinId="9" hidden="1"/>
    <cellStyle name="Followed Hyperlink" xfId="1265" builtinId="9" hidden="1"/>
    <cellStyle name="Followed Hyperlink" xfId="751" builtinId="9" hidden="1"/>
    <cellStyle name="Followed Hyperlink" xfId="1746" builtinId="9" hidden="1"/>
    <cellStyle name="Followed Hyperlink" xfId="197" builtinId="9" hidden="1"/>
    <cellStyle name="Followed Hyperlink" xfId="2025" builtinId="9" hidden="1"/>
    <cellStyle name="Followed Hyperlink" xfId="807" builtinId="9" hidden="1"/>
    <cellStyle name="Followed Hyperlink" xfId="1209" builtinId="9" hidden="1"/>
    <cellStyle name="Followed Hyperlink" xfId="1624" builtinId="9" hidden="1"/>
    <cellStyle name="Followed Hyperlink" xfId="391" builtinId="9" hidden="1"/>
    <cellStyle name="Followed Hyperlink" xfId="2440" builtinId="9" hidden="1"/>
    <cellStyle name="Followed Hyperlink" xfId="348" builtinId="9" hidden="1"/>
    <cellStyle name="Followed Hyperlink" xfId="2201" builtinId="9" hidden="1"/>
    <cellStyle name="Followed Hyperlink" xfId="1166" builtinId="9" hidden="1"/>
    <cellStyle name="Followed Hyperlink" xfId="850" builtinId="9" hidden="1"/>
    <cellStyle name="Followed Hyperlink" xfId="1982" builtinId="9" hidden="1"/>
    <cellStyle name="Followed Hyperlink" xfId="53" builtinId="9" hidden="1"/>
    <cellStyle name="Followed Hyperlink" xfId="2124" builtinId="9" hidden="1"/>
    <cellStyle name="Followed Hyperlink" xfId="708" builtinId="9" hidden="1"/>
    <cellStyle name="Followed Hyperlink" xfId="1308" builtinId="9" hidden="1"/>
    <cellStyle name="Followed Hyperlink" xfId="1525" builtinId="9" hidden="1"/>
    <cellStyle name="Followed Hyperlink" xfId="2347" builtinId="9" hidden="1"/>
    <cellStyle name="Followed Hyperlink" xfId="1149" builtinId="9" hidden="1"/>
    <cellStyle name="Followed Hyperlink" xfId="1489" builtinId="9" hidden="1"/>
    <cellStyle name="Followed Hyperlink" xfId="1625" builtinId="9" hidden="1"/>
    <cellStyle name="Followed Hyperlink" xfId="1067" builtinId="9" hidden="1"/>
    <cellStyle name="Followed Hyperlink" xfId="949" builtinId="9" hidden="1"/>
    <cellStyle name="Followed Hyperlink" xfId="1883" builtinId="9" hidden="1"/>
    <cellStyle name="Followed Hyperlink" xfId="125" builtinId="9" hidden="1"/>
    <cellStyle name="Followed Hyperlink" xfId="2223" builtinId="9" hidden="1"/>
    <cellStyle name="Followed Hyperlink" xfId="609" builtinId="9" hidden="1"/>
    <cellStyle name="Followed Hyperlink" xfId="1407" builtinId="9" hidden="1"/>
    <cellStyle name="Followed Hyperlink" xfId="1451" builtinId="9" hidden="1"/>
    <cellStyle name="Followed Hyperlink" xfId="590" builtinId="9" hidden="1"/>
    <cellStyle name="Followed Hyperlink" xfId="2338" builtinId="9" hidden="1"/>
    <cellStyle name="Followed Hyperlink" xfId="150" builtinId="9" hidden="1"/>
    <cellStyle name="Followed Hyperlink" xfId="1864" builtinId="9" hidden="1"/>
    <cellStyle name="Followed Hyperlink" xfId="2229" builtinId="9" hidden="1"/>
    <cellStyle name="Followed Hyperlink" xfId="1048" builtinId="9" hidden="1"/>
    <cellStyle name="Followed Hyperlink" xfId="1784" builtinId="9" hidden="1"/>
    <cellStyle name="Followed Hyperlink" xfId="230" builtinId="9" hidden="1"/>
    <cellStyle name="Followed Hyperlink" xfId="2322" builtinId="9" hidden="1"/>
    <cellStyle name="Followed Hyperlink" xfId="343" builtinId="9" hidden="1"/>
    <cellStyle name="Followed Hyperlink" xfId="1506" builtinId="9" hidden="1"/>
    <cellStyle name="Followed Hyperlink" xfId="1327" builtinId="9" hidden="1"/>
    <cellStyle name="Followed Hyperlink" xfId="689" builtinId="9" hidden="1"/>
    <cellStyle name="Followed Hyperlink" xfId="2143" builtinId="9" hidden="1"/>
    <cellStyle name="Followed Hyperlink" xfId="143" builtinId="9" hidden="1"/>
    <cellStyle name="Followed Hyperlink" xfId="1963" builtinId="9" hidden="1"/>
    <cellStyle name="Followed Hyperlink" xfId="869" builtinId="9" hidden="1"/>
    <cellStyle name="Followed Hyperlink" xfId="1147" builtinId="9" hidden="1"/>
    <cellStyle name="Followed Hyperlink" xfId="1685" builtinId="9" hidden="1"/>
    <cellStyle name="Followed Hyperlink" xfId="1018" builtinId="9" hidden="1"/>
    <cellStyle name="Followed Hyperlink" xfId="2421" builtinId="9" hidden="1"/>
    <cellStyle name="Followed Hyperlink" xfId="410" builtinId="9" hidden="1"/>
    <cellStyle name="Followed Hyperlink" xfId="1605" builtinId="9" hidden="1"/>
    <cellStyle name="Followed Hyperlink" xfId="1228" builtinId="9" hidden="1"/>
    <cellStyle name="Followed Hyperlink" xfId="788" builtinId="9" hidden="1"/>
    <cellStyle name="Followed Hyperlink" xfId="2044" builtinId="9" hidden="1"/>
    <cellStyle name="Followed Hyperlink" xfId="165" builtinId="9" hidden="1"/>
    <cellStyle name="Followed Hyperlink" xfId="2062" builtinId="9" hidden="1"/>
    <cellStyle name="Followed Hyperlink" xfId="202" builtinId="9" hidden="1"/>
    <cellStyle name="Followed Hyperlink" xfId="387" builtinId="9" hidden="1"/>
    <cellStyle name="Followed Hyperlink" xfId="1587" builtinId="9" hidden="1"/>
    <cellStyle name="Followed Hyperlink" xfId="429" builtinId="9" hidden="1"/>
    <cellStyle name="Followed Hyperlink" xfId="2403" builtinId="9" hidden="1"/>
    <cellStyle name="Followed Hyperlink" xfId="311" builtinId="9" hidden="1"/>
    <cellStyle name="Followed Hyperlink" xfId="1703" builtinId="9" hidden="1"/>
    <cellStyle name="Followed Hyperlink" xfId="1129" builtinId="9" hidden="1"/>
    <cellStyle name="Followed Hyperlink" xfId="887" builtinId="9" hidden="1"/>
    <cellStyle name="Followed Hyperlink" xfId="1059" builtinId="9" hidden="1"/>
    <cellStyle name="Followed Hyperlink" xfId="217" builtinId="9" hidden="1"/>
    <cellStyle name="Followed Hyperlink" xfId="2161" builtinId="9" hidden="1"/>
    <cellStyle name="Followed Hyperlink" xfId="671" builtinId="9" hidden="1"/>
    <cellStyle name="Followed Hyperlink" xfId="1345" builtinId="9" hidden="1"/>
    <cellStyle name="Followed Hyperlink" xfId="1488" builtinId="9" hidden="1"/>
    <cellStyle name="Followed Hyperlink" xfId="528" builtinId="9" hidden="1"/>
    <cellStyle name="Followed Hyperlink" xfId="2304" builtinId="9" hidden="1"/>
    <cellStyle name="Followed Hyperlink" xfId="212" builtinId="9" hidden="1"/>
    <cellStyle name="Followed Hyperlink" xfId="1802" builtinId="9" hidden="1"/>
    <cellStyle name="Followed Hyperlink" xfId="1030" builtinId="9" hidden="1"/>
    <cellStyle name="Followed Hyperlink" xfId="701" builtinId="9" hidden="1"/>
    <cellStyle name="Followed Hyperlink" xfId="1846" builtinId="9" hidden="1"/>
    <cellStyle name="Followed Hyperlink" xfId="168" builtinId="9" hidden="1"/>
    <cellStyle name="Followed Hyperlink" xfId="2260" builtinId="9" hidden="1"/>
    <cellStyle name="Followed Hyperlink" xfId="572" builtinId="9" hidden="1"/>
    <cellStyle name="Followed Hyperlink" xfId="1444" builtinId="9" hidden="1"/>
    <cellStyle name="Followed Hyperlink" xfId="1389" builtinId="9" hidden="1"/>
    <cellStyle name="Followed Hyperlink" xfId="627" builtinId="9" hidden="1"/>
    <cellStyle name="Followed Hyperlink" xfId="2205" builtinId="9" hidden="1"/>
    <cellStyle name="Followed Hyperlink" xfId="506" builtinId="9" hidden="1"/>
    <cellStyle name="Followed Hyperlink" xfId="1901" builtinId="9" hidden="1"/>
    <cellStyle name="Followed Hyperlink" xfId="1169" builtinId="9" hidden="1"/>
    <cellStyle name="Followed Hyperlink" xfId="1085" builtinId="9" hidden="1"/>
    <cellStyle name="Followed Hyperlink" xfId="1747" builtinId="9" hidden="1"/>
    <cellStyle name="Followed Hyperlink" xfId="267" builtinId="9" hidden="1"/>
    <cellStyle name="Followed Hyperlink" xfId="2359" builtinId="9" hidden="1"/>
    <cellStyle name="Followed Hyperlink" xfId="473" builtinId="9" hidden="1"/>
    <cellStyle name="Followed Hyperlink" xfId="1143" builtinId="9" hidden="1"/>
    <cellStyle name="Followed Hyperlink" xfId="808" builtinId="9" hidden="1"/>
    <cellStyle name="Followed Hyperlink" xfId="96" builtinId="9" hidden="1"/>
    <cellStyle name="Followed Hyperlink" xfId="955" builtinId="9" hidden="1"/>
    <cellStyle name="Followed Hyperlink" xfId="1877" builtinId="9" hidden="1"/>
    <cellStyle name="Followed Hyperlink" xfId="591" builtinId="9" hidden="1"/>
    <cellStyle name="Followed Hyperlink" xfId="832" builtinId="9" hidden="1"/>
    <cellStyle name="Followed Hyperlink" xfId="1184" builtinId="9" hidden="1"/>
    <cellStyle name="Followed Hyperlink" xfId="1648" builtinId="9" hidden="1"/>
    <cellStyle name="Followed Hyperlink" xfId="366" builtinId="9" hidden="1"/>
    <cellStyle name="Followed Hyperlink" xfId="2458" builtinId="9" hidden="1"/>
    <cellStyle name="Followed Hyperlink" xfId="241" builtinId="9" hidden="1"/>
    <cellStyle name="Followed Hyperlink" xfId="1642" builtinId="9" hidden="1"/>
    <cellStyle name="Followed Hyperlink" xfId="1191" builtinId="9" hidden="1"/>
    <cellStyle name="Followed Hyperlink" xfId="825" builtinId="9" hidden="1"/>
    <cellStyle name="Followed Hyperlink" xfId="2007" builtinId="9" hidden="1"/>
    <cellStyle name="Followed Hyperlink" xfId="93" builtinId="9" hidden="1"/>
    <cellStyle name="Followed Hyperlink" xfId="2099" builtinId="9" hidden="1"/>
    <cellStyle name="Followed Hyperlink" xfId="733" builtinId="9" hidden="1"/>
    <cellStyle name="Followed Hyperlink" xfId="1283" builtinId="9" hidden="1"/>
    <cellStyle name="Followed Hyperlink" xfId="1550" builtinId="9" hidden="1"/>
    <cellStyle name="Followed Hyperlink" xfId="738" builtinId="9" hidden="1"/>
    <cellStyle name="Followed Hyperlink" xfId="604" builtinId="9" hidden="1"/>
    <cellStyle name="Followed Hyperlink" xfId="274" builtinId="9" hidden="1"/>
    <cellStyle name="Followed Hyperlink" xfId="1740" builtinId="9" hidden="1"/>
    <cellStyle name="Followed Hyperlink" xfId="1092" builtinId="9" hidden="1"/>
    <cellStyle name="Followed Hyperlink" xfId="924" builtinId="9" hidden="1"/>
    <cellStyle name="Followed Hyperlink" xfId="1325" builtinId="9" hidden="1"/>
    <cellStyle name="Followed Hyperlink" xfId="106" builtinId="9" hidden="1"/>
    <cellStyle name="Followed Hyperlink" xfId="2198" builtinId="9" hidden="1"/>
    <cellStyle name="Followed Hyperlink" xfId="2105" builtinId="9" hidden="1"/>
    <cellStyle name="Followed Hyperlink" xfId="1382" builtinId="9" hidden="1"/>
    <cellStyle name="Followed Hyperlink" xfId="1937" builtinId="9" hidden="1"/>
    <cellStyle name="Followed Hyperlink" xfId="565" builtinId="9" hidden="1"/>
    <cellStyle name="Followed Hyperlink" xfId="2267" builtinId="9" hidden="1"/>
    <cellStyle name="Followed Hyperlink" xfId="175" builtinId="9" hidden="1"/>
    <cellStyle name="Followed Hyperlink" xfId="1839" builtinId="9" hidden="1"/>
    <cellStyle name="Followed Hyperlink" xfId="993" builtinId="9" hidden="1"/>
    <cellStyle name="Followed Hyperlink" xfId="1023" builtinId="9" hidden="1"/>
    <cellStyle name="Followed Hyperlink" xfId="1809" builtinId="9" hidden="1"/>
    <cellStyle name="Followed Hyperlink" xfId="353" builtinId="9" hidden="1"/>
    <cellStyle name="Followed Hyperlink" xfId="341" builtinId="9" hidden="1"/>
    <cellStyle name="Followed Hyperlink" xfId="864" builtinId="9" hidden="1"/>
    <cellStyle name="Followed Hyperlink" xfId="1481" builtinId="9" hidden="1"/>
    <cellStyle name="Followed Hyperlink" xfId="199" builtinId="9" hidden="1"/>
    <cellStyle name="Followed Hyperlink" xfId="664" builtinId="9" hidden="1"/>
    <cellStyle name="Followed Hyperlink" xfId="2168" builtinId="9" hidden="1"/>
    <cellStyle name="Followed Hyperlink" xfId="76" builtinId="9" hidden="1"/>
    <cellStyle name="Followed Hyperlink" xfId="1938" builtinId="9" hidden="1"/>
    <cellStyle name="Followed Hyperlink" xfId="894" builtinId="9" hidden="1"/>
    <cellStyle name="Followed Hyperlink" xfId="1122" builtinId="9" hidden="1"/>
    <cellStyle name="Followed Hyperlink" xfId="1710" builtinId="9" hidden="1"/>
    <cellStyle name="Followed Hyperlink" xfId="304" builtinId="9" hidden="1"/>
    <cellStyle name="Followed Hyperlink" xfId="2396" builtinId="9" hidden="1"/>
    <cellStyle name="Followed Hyperlink" xfId="436" builtinId="9" hidden="1"/>
    <cellStyle name="Followed Hyperlink" xfId="1580" builtinId="9" hidden="1"/>
    <cellStyle name="Followed Hyperlink" xfId="1253" builtinId="9" hidden="1"/>
    <cellStyle name="Followed Hyperlink" xfId="763" builtinId="9" hidden="1"/>
    <cellStyle name="Followed Hyperlink" xfId="2069" builtinId="9" hidden="1"/>
    <cellStyle name="Followed Hyperlink" xfId="810" builtinId="9" hidden="1"/>
    <cellStyle name="Followed Hyperlink" xfId="2037" builtinId="9" hidden="1"/>
    <cellStyle name="Followed Hyperlink" xfId="2272" builtinId="9" hidden="1"/>
    <cellStyle name="Followed Hyperlink" xfId="1221" builtinId="9" hidden="1"/>
    <cellStyle name="Followed Hyperlink" xfId="1612" builtinId="9" hidden="1"/>
    <cellStyle name="Followed Hyperlink" xfId="403" builtinId="9" hidden="1"/>
    <cellStyle name="Followed Hyperlink" xfId="2428" builtinId="9" hidden="1"/>
    <cellStyle name="Followed Hyperlink" xfId="2110" builtinId="9" hidden="1"/>
    <cellStyle name="Followed Hyperlink" xfId="1678" builtinId="9" hidden="1"/>
    <cellStyle name="Followed Hyperlink" xfId="1154" builtinId="9" hidden="1"/>
    <cellStyle name="Followed Hyperlink" xfId="862" builtinId="9" hidden="1"/>
    <cellStyle name="Followed Hyperlink" xfId="1970" builtinId="9" hidden="1"/>
    <cellStyle name="Followed Hyperlink" xfId="640" builtinId="9" hidden="1"/>
    <cellStyle name="Followed Hyperlink" xfId="2136" builtinId="9" hidden="1"/>
    <cellStyle name="Followed Hyperlink" xfId="696" builtinId="9" hidden="1"/>
    <cellStyle name="Followed Hyperlink" xfId="1320" builtinId="9" hidden="1"/>
    <cellStyle name="Followed Hyperlink" xfId="1513" builtinId="9" hidden="1"/>
    <cellStyle name="Followed Hyperlink" xfId="503" builtinId="9" hidden="1"/>
    <cellStyle name="Followed Hyperlink" xfId="162" builtinId="9" hidden="1"/>
    <cellStyle name="Followed Hyperlink" xfId="333" builtinId="9" hidden="1"/>
    <cellStyle name="Followed Hyperlink" xfId="1777" builtinId="9" hidden="1"/>
    <cellStyle name="Followed Hyperlink" xfId="1243" builtinId="9" hidden="1"/>
    <cellStyle name="Followed Hyperlink" xfId="585" builtinId="9" hidden="1"/>
    <cellStyle name="Followed Hyperlink" xfId="767" builtinId="9" hidden="1"/>
    <cellStyle name="Followed Hyperlink" xfId="117" builtinId="9" hidden="1"/>
    <cellStyle name="Followed Hyperlink" xfId="2235" builtinId="9" hidden="1"/>
    <cellStyle name="Followed Hyperlink" xfId="597" builtinId="9" hidden="1"/>
    <cellStyle name="Followed Hyperlink" xfId="1419" builtinId="9" hidden="1"/>
    <cellStyle name="Followed Hyperlink" xfId="1414" builtinId="9" hidden="1"/>
    <cellStyle name="Followed Hyperlink" xfId="1872" builtinId="9" hidden="1"/>
    <cellStyle name="Followed Hyperlink" xfId="2230" builtinId="9" hidden="1"/>
    <cellStyle name="Followed Hyperlink" xfId="138" builtinId="9" hidden="1"/>
    <cellStyle name="Followed Hyperlink" xfId="1876" builtinId="9" hidden="1"/>
    <cellStyle name="Followed Hyperlink" xfId="956" builtinId="9" hidden="1"/>
    <cellStyle name="Followed Hyperlink" xfId="1060" builtinId="9" hidden="1"/>
    <cellStyle name="Followed Hyperlink" xfId="1772" builtinId="9" hidden="1"/>
    <cellStyle name="Followed Hyperlink" xfId="242" builtinId="9" hidden="1"/>
    <cellStyle name="Followed Hyperlink" xfId="2334" builtinId="9" hidden="1"/>
    <cellStyle name="Followed Hyperlink" xfId="714" builtinId="9" hidden="1"/>
    <cellStyle name="Followed Hyperlink" xfId="1518" builtinId="9" hidden="1"/>
    <cellStyle name="Followed Hyperlink" xfId="1425" builtinId="9" hidden="1"/>
    <cellStyle name="Followed Hyperlink" xfId="1437" builtinId="9" hidden="1"/>
    <cellStyle name="Followed Hyperlink" xfId="2131" builtinId="9" hidden="1"/>
    <cellStyle name="Followed Hyperlink" xfId="119" builtinId="9" hidden="1"/>
    <cellStyle name="Followed Hyperlink" xfId="1975" builtinId="9" hidden="1"/>
    <cellStyle name="Followed Hyperlink" xfId="857" builtinId="9" hidden="1"/>
    <cellStyle name="Followed Hyperlink" xfId="321" builtinId="9" hidden="1"/>
    <cellStyle name="Followed Hyperlink" xfId="1673" builtinId="9" hidden="1"/>
    <cellStyle name="Followed Hyperlink" xfId="265" builtinId="9" hidden="1"/>
    <cellStyle name="Followed Hyperlink" xfId="2433" builtinId="9" hidden="1"/>
    <cellStyle name="Followed Hyperlink" xfId="398" builtinId="9" hidden="1"/>
    <cellStyle name="Followed Hyperlink" xfId="1296" builtinId="9" hidden="1"/>
    <cellStyle name="Followed Hyperlink" xfId="1216" builtinId="9" hidden="1"/>
    <cellStyle name="Followed Hyperlink" xfId="800" builtinId="9" hidden="1"/>
    <cellStyle name="Followed Hyperlink" xfId="2032" builtinId="9" hidden="1"/>
    <cellStyle name="Followed Hyperlink" xfId="28" builtinId="9" hidden="1"/>
    <cellStyle name="Followed Hyperlink" xfId="2074" builtinId="9" hidden="1"/>
    <cellStyle name="Followed Hyperlink" xfId="758" builtinId="9" hidden="1"/>
    <cellStyle name="Followed Hyperlink" xfId="1322" builtinId="9" hidden="1"/>
    <cellStyle name="Followed Hyperlink" xfId="1575" builtinId="9" hidden="1"/>
    <cellStyle name="Followed Hyperlink" xfId="579" builtinId="9" hidden="1"/>
    <cellStyle name="Followed Hyperlink" xfId="2106" builtinId="9" hidden="1"/>
    <cellStyle name="Followed Hyperlink" xfId="299" builtinId="9" hidden="1"/>
    <cellStyle name="Followed Hyperlink" xfId="1715" builtinId="9" hidden="1"/>
    <cellStyle name="Followed Hyperlink" xfId="1117" builtinId="9" hidden="1"/>
    <cellStyle name="Followed Hyperlink" xfId="899" builtinId="9" hidden="1"/>
    <cellStyle name="Followed Hyperlink" xfId="1933" builtinId="9" hidden="1"/>
    <cellStyle name="Followed Hyperlink" xfId="466" builtinId="9" hidden="1"/>
    <cellStyle name="Followed Hyperlink" xfId="2173" builtinId="9" hidden="1"/>
    <cellStyle name="Followed Hyperlink" xfId="659" builtinId="9" hidden="1"/>
    <cellStyle name="Followed Hyperlink" xfId="1357" builtinId="9" hidden="1"/>
    <cellStyle name="Followed Hyperlink" xfId="1476" builtinId="9" hidden="1"/>
    <cellStyle name="Followed Hyperlink" xfId="540" builtinId="9" hidden="1"/>
    <cellStyle name="Followed Hyperlink" xfId="620" builtinId="9" hidden="1"/>
    <cellStyle name="Followed Hyperlink" xfId="200" builtinId="9" hidden="1"/>
    <cellStyle name="Followed Hyperlink" xfId="1814" builtinId="9" hidden="1"/>
    <cellStyle name="Followed Hyperlink" xfId="1881" builtinId="9" hidden="1"/>
    <cellStyle name="Followed Hyperlink" xfId="998" builtinId="9" hidden="1"/>
    <cellStyle name="Followed Hyperlink" xfId="1834" builtinId="9" hidden="1"/>
    <cellStyle name="Followed Hyperlink" xfId="180" builtinId="9" hidden="1"/>
    <cellStyle name="Followed Hyperlink" xfId="773" builtinId="9" hidden="1"/>
    <cellStyle name="Followed Hyperlink" xfId="560" builtinId="9" hidden="1"/>
    <cellStyle name="Followed Hyperlink" xfId="1456" builtinId="9" hidden="1"/>
    <cellStyle name="Followed Hyperlink" xfId="1377" builtinId="9" hidden="1"/>
    <cellStyle name="Followed Hyperlink" xfId="639" builtinId="9" hidden="1"/>
    <cellStyle name="Followed Hyperlink" xfId="2193" builtinId="9" hidden="1"/>
    <cellStyle name="Followed Hyperlink" xfId="245" builtinId="9" hidden="1"/>
    <cellStyle name="Followed Hyperlink" xfId="1826" builtinId="9" hidden="1"/>
    <cellStyle name="Followed Hyperlink" xfId="919" builtinId="9" hidden="1"/>
    <cellStyle name="Followed Hyperlink" xfId="1097" builtinId="9" hidden="1"/>
    <cellStyle name="Followed Hyperlink" xfId="1177" builtinId="9" hidden="1"/>
    <cellStyle name="Followed Hyperlink" xfId="279" builtinId="9" hidden="1"/>
    <cellStyle name="Followed Hyperlink" xfId="2371" builtinId="9" hidden="1"/>
    <cellStyle name="Followed Hyperlink" xfId="461" builtinId="9" hidden="1"/>
    <cellStyle name="Followed Hyperlink" xfId="1926" builtinId="9" hidden="1"/>
    <cellStyle name="Followed Hyperlink" xfId="1922" builtinId="9" hidden="1"/>
    <cellStyle name="Followed Hyperlink" xfId="336" builtinId="9" hidden="1"/>
    <cellStyle name="Followed Hyperlink" xfId="608" builtinId="9" hidden="1"/>
    <cellStyle name="Followed Hyperlink" xfId="567" builtinId="9" hidden="1"/>
    <cellStyle name="Followed Hyperlink" xfId="2282" builtinId="9" hidden="1"/>
    <cellStyle name="Followed Hyperlink" xfId="902" builtinId="9" hidden="1"/>
    <cellStyle name="Followed Hyperlink" xfId="1073" builtinId="9" hidden="1"/>
    <cellStyle name="Followed Hyperlink" xfId="1930" builtinId="9" hidden="1"/>
    <cellStyle name="Followed Hyperlink" xfId="2176" builtinId="9" hidden="1"/>
    <cellStyle name="Followed Hyperlink" xfId="377" builtinId="9" hidden="1"/>
    <cellStyle name="Followed Hyperlink" xfId="943" builtinId="9" hidden="1"/>
    <cellStyle name="Followed Hyperlink" xfId="755" builtinId="9" hidden="1"/>
    <cellStyle name="Followed Hyperlink" xfId="1179" builtinId="9" hidden="1"/>
    <cellStyle name="Followed Hyperlink" xfId="837" builtinId="9" hidden="1"/>
    <cellStyle name="Followed Hyperlink" xfId="1995" builtinId="9" hidden="1"/>
    <cellStyle name="Followed Hyperlink" xfId="85" builtinId="9" hidden="1"/>
    <cellStyle name="Followed Hyperlink" xfId="2111" builtinId="9" hidden="1"/>
    <cellStyle name="Followed Hyperlink" xfId="1608" builtinId="9" hidden="1"/>
    <cellStyle name="Followed Hyperlink" xfId="1295" builtinId="9" hidden="1"/>
    <cellStyle name="Followed Hyperlink" xfId="1538" builtinId="9" hidden="1"/>
    <cellStyle name="Followed Hyperlink" xfId="478" builtinId="9" hidden="1"/>
    <cellStyle name="Followed Hyperlink" xfId="2354" builtinId="9" hidden="1"/>
    <cellStyle name="Followed Hyperlink" xfId="262" builtinId="9" hidden="1"/>
    <cellStyle name="Followed Hyperlink" xfId="1752" builtinId="9" hidden="1"/>
    <cellStyle name="Followed Hyperlink" xfId="1865" builtinId="9" hidden="1"/>
    <cellStyle name="Followed Hyperlink" xfId="936" builtinId="9" hidden="1"/>
    <cellStyle name="Followed Hyperlink" xfId="1896" builtinId="9" hidden="1"/>
    <cellStyle name="Followed Hyperlink" xfId="118" builtinId="9" hidden="1"/>
    <cellStyle name="Followed Hyperlink" xfId="529" builtinId="9" hidden="1"/>
    <cellStyle name="Followed Hyperlink" xfId="622" builtinId="9" hidden="1"/>
    <cellStyle name="Followed Hyperlink" xfId="1394" builtinId="9" hidden="1"/>
    <cellStyle name="Followed Hyperlink" xfId="1439" builtinId="9" hidden="1"/>
    <cellStyle name="Followed Hyperlink" xfId="577" builtinId="9" hidden="1"/>
    <cellStyle name="Followed Hyperlink" xfId="2255" builtinId="9" hidden="1"/>
    <cellStyle name="Followed Hyperlink" xfId="1152" builtinId="9" hidden="1"/>
    <cellStyle name="Followed Hyperlink" xfId="1851" builtinId="9" hidden="1"/>
    <cellStyle name="Followed Hyperlink" xfId="981" builtinId="9" hidden="1"/>
    <cellStyle name="Followed Hyperlink" xfId="1035" builtinId="9" hidden="1"/>
    <cellStyle name="Followed Hyperlink" xfId="1797" builtinId="9" hidden="1"/>
    <cellStyle name="Followed Hyperlink" xfId="1397" builtinId="9" hidden="1"/>
    <cellStyle name="Followed Hyperlink" xfId="2309" builtinId="9" hidden="1"/>
    <cellStyle name="Followed Hyperlink" xfId="523" builtinId="9" hidden="1"/>
    <cellStyle name="Followed Hyperlink" xfId="1493" builtinId="9" hidden="1"/>
    <cellStyle name="Followed Hyperlink" xfId="1340" builtinId="9" hidden="1"/>
    <cellStyle name="Followed Hyperlink" xfId="964" builtinId="9" hidden="1"/>
    <cellStyle name="Followed Hyperlink" xfId="2156" builtinId="9" hidden="1"/>
    <cellStyle name="Followed Hyperlink" xfId="31" builtinId="9" hidden="1"/>
    <cellStyle name="Followed Hyperlink" xfId="1950" builtinId="9" hidden="1"/>
    <cellStyle name="Followed Hyperlink" xfId="882" builtinId="9" hidden="1"/>
    <cellStyle name="Followed Hyperlink" xfId="1134" builtinId="9" hidden="1"/>
    <cellStyle name="Followed Hyperlink" xfId="1553" builtinId="9" hidden="1"/>
    <cellStyle name="Followed Hyperlink" xfId="316" builtinId="9" hidden="1"/>
    <cellStyle name="Followed Hyperlink" xfId="2408" builtinId="9" hidden="1"/>
    <cellStyle name="Followed Hyperlink" xfId="424" builtinId="9" hidden="1"/>
    <cellStyle name="Followed Hyperlink" xfId="1592" builtinId="9" hidden="1"/>
    <cellStyle name="Followed Hyperlink" xfId="1241" builtinId="9" hidden="1"/>
    <cellStyle name="Followed Hyperlink" xfId="775" builtinId="9" hidden="1"/>
    <cellStyle name="Followed Hyperlink" xfId="2057" builtinId="9" hidden="1"/>
    <cellStyle name="Followed Hyperlink" xfId="173" builtinId="9" hidden="1"/>
    <cellStyle name="Followed Hyperlink" xfId="2049" builtinId="9" hidden="1"/>
    <cellStyle name="Followed Hyperlink" xfId="783" builtinId="9" hidden="1"/>
    <cellStyle name="Followed Hyperlink" xfId="2292" builtinId="9" hidden="1"/>
    <cellStyle name="Followed Hyperlink" xfId="1600" builtinId="9" hidden="1"/>
    <cellStyle name="Followed Hyperlink" xfId="415" builtinId="9" hidden="1"/>
    <cellStyle name="Followed Hyperlink" xfId="2416" builtinId="9" hidden="1"/>
    <cellStyle name="Followed Hyperlink" xfId="324" builtinId="9" hidden="1"/>
    <cellStyle name="Followed Hyperlink" xfId="1690" builtinId="9" hidden="1"/>
    <cellStyle name="Followed Hyperlink" xfId="1142" builtinId="9" hidden="1"/>
    <cellStyle name="Followed Hyperlink" xfId="1578" builtinId="9" hidden="1"/>
    <cellStyle name="Followed Hyperlink" xfId="1958" builtinId="9" hidden="1"/>
    <cellStyle name="Followed Hyperlink" xfId="37" builtinId="9" hidden="1"/>
    <cellStyle name="Followed Hyperlink" xfId="2148" builtinId="9" hidden="1"/>
    <cellStyle name="Followed Hyperlink" xfId="684" builtinId="9" hidden="1"/>
    <cellStyle name="Followed Hyperlink" xfId="1058" builtinId="9" hidden="1"/>
    <cellStyle name="Followed Hyperlink" xfId="1501" builtinId="9" hidden="1"/>
    <cellStyle name="Followed Hyperlink" xfId="515" builtinId="9" hidden="1"/>
    <cellStyle name="Followed Hyperlink" xfId="2317" builtinId="9" hidden="1"/>
    <cellStyle name="Followed Hyperlink" xfId="442" builtinId="9" hidden="1"/>
    <cellStyle name="Followed Hyperlink" xfId="1415" builtinId="9" hidden="1"/>
    <cellStyle name="Followed Hyperlink" xfId="1043" builtinId="9" hidden="1"/>
    <cellStyle name="Followed Hyperlink" xfId="973" builtinId="9" hidden="1"/>
    <cellStyle name="Followed Hyperlink" xfId="1859" builtinId="9" hidden="1"/>
    <cellStyle name="Followed Hyperlink" xfId="1306" builtinId="9" hidden="1"/>
    <cellStyle name="Followed Hyperlink" xfId="196" builtinId="9" hidden="1"/>
    <cellStyle name="Followed Hyperlink" xfId="65" builtinId="9" hidden="1"/>
    <cellStyle name="Followed Hyperlink" xfId="1431" builtinId="9" hidden="1"/>
    <cellStyle name="Followed Hyperlink" xfId="2050" builtinId="9" hidden="1"/>
    <cellStyle name="Followed Hyperlink" xfId="614" builtinId="9" hidden="1"/>
    <cellStyle name="Followed Hyperlink" xfId="2218" builtinId="9" hidden="1"/>
    <cellStyle name="Followed Hyperlink" xfId="126" builtinId="9" hidden="1"/>
    <cellStyle name="Followed Hyperlink" xfId="1888" builtinId="9" hidden="1"/>
    <cellStyle name="Followed Hyperlink" xfId="944" builtinId="9" hidden="1"/>
    <cellStyle name="Followed Hyperlink" xfId="1072" builtinId="9" hidden="1"/>
    <cellStyle name="Followed Hyperlink" xfId="1760" builtinId="9" hidden="1"/>
    <cellStyle name="Followed Hyperlink" xfId="254" builtinId="9" hidden="1"/>
    <cellStyle name="Followed Hyperlink" xfId="2346" builtinId="9" hidden="1"/>
    <cellStyle name="Followed Hyperlink" xfId="486" builtinId="9" hidden="1"/>
    <cellStyle name="Followed Hyperlink" xfId="1794" builtinId="9" hidden="1"/>
    <cellStyle name="Followed Hyperlink" xfId="1303" builtinId="9" hidden="1"/>
    <cellStyle name="Followed Hyperlink" xfId="713" builtinId="9" hidden="1"/>
    <cellStyle name="Followed Hyperlink" xfId="235" builtinId="9" hidden="1"/>
    <cellStyle name="Followed Hyperlink" xfId="81" builtinId="9" hidden="1"/>
    <cellStyle name="Followed Hyperlink" xfId="1987" builtinId="9" hidden="1"/>
    <cellStyle name="Followed Hyperlink" xfId="845" builtinId="9" hidden="1"/>
    <cellStyle name="Followed Hyperlink" xfId="1171" builtinId="9" hidden="1"/>
    <cellStyle name="Followed Hyperlink" xfId="1661" builtinId="9" hidden="1"/>
    <cellStyle name="Followed Hyperlink" xfId="754" builtinId="9" hidden="1"/>
    <cellStyle name="Followed Hyperlink" xfId="2445" builtinId="9" hidden="1"/>
    <cellStyle name="Followed Hyperlink" xfId="386" builtinId="9" hidden="1"/>
    <cellStyle name="Followed Hyperlink" xfId="1629" builtinId="9" hidden="1"/>
    <cellStyle name="Followed Hyperlink" xfId="1204" builtinId="9" hidden="1"/>
    <cellStyle name="Followed Hyperlink" xfId="812" builtinId="9" hidden="1"/>
    <cellStyle name="Followed Hyperlink" xfId="2020" builtinId="9" hidden="1"/>
    <cellStyle name="Followed Hyperlink" xfId="21" builtinId="9" hidden="1"/>
    <cellStyle name="Followed Hyperlink" xfId="2086" builtinId="9" hidden="1"/>
    <cellStyle name="Followed Hyperlink" xfId="1546" builtinId="9" hidden="1"/>
    <cellStyle name="Followed Hyperlink" xfId="1270" builtinId="9" hidden="1"/>
    <cellStyle name="Followed Hyperlink" xfId="1563" builtinId="9" hidden="1"/>
    <cellStyle name="Followed Hyperlink" xfId="453" builtinId="9" hidden="1"/>
    <cellStyle name="Followed Hyperlink" xfId="2379" builtinId="9" hidden="1"/>
    <cellStyle name="Followed Hyperlink" xfId="287" builtinId="9" hidden="1"/>
    <cellStyle name="Followed Hyperlink" xfId="1727" builtinId="9" hidden="1"/>
    <cellStyle name="Followed Hyperlink" xfId="2344" builtinId="9" hidden="1"/>
    <cellStyle name="Followed Hyperlink" xfId="911" builtinId="9" hidden="1"/>
    <cellStyle name="Followed Hyperlink" xfId="1921" builtinId="9" hidden="1"/>
    <cellStyle name="Followed Hyperlink" xfId="201" builtinId="9" hidden="1"/>
    <cellStyle name="Followed Hyperlink" xfId="2185" builtinId="9" hidden="1"/>
    <cellStyle name="Followed Hyperlink" xfId="510" builtinId="9" hidden="1"/>
    <cellStyle name="Followed Hyperlink" xfId="1369" builtinId="9" hidden="1"/>
    <cellStyle name="Followed Hyperlink" xfId="1464" builtinId="9" hidden="1"/>
    <cellStyle name="Followed Hyperlink" xfId="552" builtinId="9" hidden="1"/>
    <cellStyle name="Followed Hyperlink" xfId="2280" builtinId="9" hidden="1"/>
    <cellStyle name="Followed Hyperlink" xfId="188" builtinId="9" hidden="1"/>
    <cellStyle name="Followed Hyperlink" xfId="1297" builtinId="9" hidden="1"/>
    <cellStyle name="Followed Hyperlink" xfId="1006" builtinId="9" hidden="1"/>
    <cellStyle name="Followed Hyperlink" xfId="1010" builtinId="9" hidden="1"/>
    <cellStyle name="Followed Hyperlink" xfId="1822" builtinId="9" hidden="1"/>
    <cellStyle name="Followed Hyperlink" xfId="192" builtinId="9" hidden="1"/>
    <cellStyle name="Followed Hyperlink" xfId="2284" builtinId="9" hidden="1"/>
    <cellStyle name="Followed Hyperlink" xfId="548" builtinId="9" hidden="1"/>
    <cellStyle name="Followed Hyperlink" xfId="1468" builtinId="9" hidden="1"/>
    <cellStyle name="Followed Hyperlink" xfId="1365" builtinId="9" hidden="1"/>
    <cellStyle name="Followed Hyperlink" xfId="651" builtinId="9" hidden="1"/>
    <cellStyle name="Followed Hyperlink" xfId="2181" builtinId="9" hidden="1"/>
    <cellStyle name="Followed Hyperlink" xfId="1744" builtinId="9" hidden="1"/>
    <cellStyle name="Followed Hyperlink" xfId="1925" builtinId="9" hidden="1"/>
    <cellStyle name="Followed Hyperlink" xfId="907" builtinId="9" hidden="1"/>
    <cellStyle name="Followed Hyperlink" xfId="1109" builtinId="9" hidden="1"/>
    <cellStyle name="Followed Hyperlink" xfId="1723" builtinId="9" hidden="1"/>
    <cellStyle name="Followed Hyperlink" xfId="291" builtinId="9" hidden="1"/>
    <cellStyle name="Followed Hyperlink" xfId="2383" builtinId="9" hidden="1"/>
    <cellStyle name="Followed Hyperlink" xfId="449" builtinId="9" hidden="1"/>
    <cellStyle name="Followed Hyperlink" xfId="1567" builtinId="9" hidden="1"/>
    <cellStyle name="Followed Hyperlink" xfId="1266" builtinId="9" hidden="1"/>
    <cellStyle name="Followed Hyperlink" xfId="750" builtinId="9" hidden="1"/>
    <cellStyle name="Followed Hyperlink" xfId="785" builtinId="9" hidden="1"/>
    <cellStyle name="Followed Hyperlink" xfId="23" builtinId="9" hidden="1"/>
    <cellStyle name="Followed Hyperlink" xfId="2024" builtinId="9" hidden="1"/>
    <cellStyle name="Followed Hyperlink" xfId="2065" builtinId="9" hidden="1"/>
    <cellStyle name="Followed Hyperlink" xfId="169" builtinId="9" hidden="1"/>
    <cellStyle name="Followed Hyperlink" xfId="1478" builtinId="9" hidden="1"/>
    <cellStyle name="Followed Hyperlink" xfId="432" builtinId="9" hidden="1"/>
    <cellStyle name="Followed Hyperlink" xfId="2159" builtinId="9" hidden="1"/>
    <cellStyle name="Followed Hyperlink" xfId="2274" builtinId="9" hidden="1"/>
    <cellStyle name="Followed Hyperlink" xfId="1480" builtinId="9" hidden="1"/>
    <cellStyle name="Followed Hyperlink" xfId="1167" builtinId="9" hidden="1"/>
    <cellStyle name="Followed Hyperlink" xfId="1854" builtinId="9" hidden="1"/>
    <cellStyle name="Followed Hyperlink" xfId="1983" builtinId="9" hidden="1"/>
    <cellStyle name="Followed Hyperlink" xfId="103" builtinId="9" hidden="1"/>
    <cellStyle name="Followed Hyperlink" xfId="2123" builtinId="9" hidden="1"/>
    <cellStyle name="Followed Hyperlink" xfId="709" builtinId="9" hidden="1"/>
    <cellStyle name="Followed Hyperlink" xfId="2056" builtinId="9" hidden="1"/>
    <cellStyle name="Followed Hyperlink" xfId="1526" builtinId="9" hidden="1"/>
    <cellStyle name="Followed Hyperlink" xfId="922" builtinId="9" hidden="1"/>
    <cellStyle name="Followed Hyperlink" xfId="2342" builtinId="9" hidden="1"/>
    <cellStyle name="Followed Hyperlink" xfId="250" builtinId="9" hidden="1"/>
    <cellStyle name="Followed Hyperlink" xfId="1764" builtinId="9" hidden="1"/>
    <cellStyle name="Followed Hyperlink" xfId="1068" builtinId="9" hidden="1"/>
    <cellStyle name="Followed Hyperlink" xfId="948" builtinId="9" hidden="1"/>
    <cellStyle name="Followed Hyperlink" xfId="1884" builtinId="9" hidden="1"/>
    <cellStyle name="Followed Hyperlink" xfId="130" builtinId="9" hidden="1"/>
    <cellStyle name="Followed Hyperlink" xfId="2153" builtinId="9" hidden="1"/>
    <cellStyle name="Followed Hyperlink" xfId="642" builtinId="9" hidden="1"/>
    <cellStyle name="Followed Hyperlink" xfId="1406" builtinId="9" hidden="1"/>
    <cellStyle name="Followed Hyperlink" xfId="1427" builtinId="9" hidden="1"/>
    <cellStyle name="Followed Hyperlink" xfId="589" builtinId="9" hidden="1"/>
    <cellStyle name="Followed Hyperlink" xfId="2243" builtinId="9" hidden="1"/>
    <cellStyle name="Followed Hyperlink" xfId="113" builtinId="9" hidden="1"/>
    <cellStyle name="Followed Hyperlink" xfId="141" builtinId="9" hidden="1"/>
    <cellStyle name="Followed Hyperlink" xfId="969" builtinId="9" hidden="1"/>
    <cellStyle name="Followed Hyperlink" xfId="1047" builtinId="9" hidden="1"/>
    <cellStyle name="Followed Hyperlink" xfId="1730" builtinId="9" hidden="1"/>
    <cellStyle name="Followed Hyperlink" xfId="337" builtinId="9" hidden="1"/>
    <cellStyle name="Followed Hyperlink" xfId="2321" builtinId="9" hidden="1"/>
    <cellStyle name="Followed Hyperlink" xfId="511" builtinId="9" hidden="1"/>
    <cellStyle name="Followed Hyperlink" xfId="1505" builtinId="9" hidden="1"/>
    <cellStyle name="Followed Hyperlink" xfId="1328" builtinId="9" hidden="1"/>
    <cellStyle name="Followed Hyperlink" xfId="688" builtinId="9" hidden="1"/>
    <cellStyle name="Followed Hyperlink" xfId="2144" builtinId="9" hidden="1"/>
    <cellStyle name="Followed Hyperlink" xfId="39" builtinId="9" hidden="1"/>
    <cellStyle name="Followed Hyperlink" xfId="2150" builtinId="9" hidden="1"/>
    <cellStyle name="Followed Hyperlink" xfId="870" builtinId="9" hidden="1"/>
    <cellStyle name="Followed Hyperlink" xfId="2361" builtinId="9" hidden="1"/>
    <cellStyle name="Followed Hyperlink" xfId="1686" builtinId="9" hidden="1"/>
    <cellStyle name="Followed Hyperlink" xfId="328" builtinId="9" hidden="1"/>
    <cellStyle name="Followed Hyperlink" xfId="300" builtinId="9" hidden="1"/>
    <cellStyle name="Followed Hyperlink" xfId="411" builtinId="9" hidden="1"/>
    <cellStyle name="Followed Hyperlink" xfId="1604" builtinId="9" hidden="1"/>
    <cellStyle name="Followed Hyperlink" xfId="1229" builtinId="9" hidden="1"/>
    <cellStyle name="Followed Hyperlink" xfId="787" builtinId="9" hidden="1"/>
    <cellStyle name="Followed Hyperlink" xfId="1307" builtinId="9" hidden="1"/>
    <cellStyle name="Followed Hyperlink" xfId="385" builtinId="9" hidden="1"/>
    <cellStyle name="Followed Hyperlink" xfId="2061" builtinId="9" hidden="1"/>
    <cellStyle name="Followed Hyperlink" xfId="771" builtinId="9" hidden="1"/>
    <cellStyle name="Followed Hyperlink" xfId="1245" builtinId="9" hidden="1"/>
    <cellStyle name="Followed Hyperlink" xfId="1588" builtinId="9" hidden="1"/>
    <cellStyle name="Followed Hyperlink" xfId="428" builtinId="9" hidden="1"/>
    <cellStyle name="Followed Hyperlink" xfId="2404" builtinId="9" hidden="1"/>
    <cellStyle name="Followed Hyperlink" xfId="312" builtinId="9" hidden="1"/>
    <cellStyle name="Followed Hyperlink" xfId="1702" builtinId="9" hidden="1"/>
    <cellStyle name="Followed Hyperlink" xfId="151" builtinId="9" hidden="1"/>
    <cellStyle name="Followed Hyperlink" xfId="886" builtinId="9" hidden="1"/>
    <cellStyle name="Followed Hyperlink" xfId="1946" builtinId="9" hidden="1"/>
    <cellStyle name="Followed Hyperlink" xfId="68" builtinId="9" hidden="1"/>
    <cellStyle name="Followed Hyperlink" xfId="2160" builtinId="9" hidden="1"/>
    <cellStyle name="Followed Hyperlink" xfId="672" builtinId="9" hidden="1"/>
    <cellStyle name="Followed Hyperlink" xfId="1344" builtinId="9" hidden="1"/>
    <cellStyle name="Followed Hyperlink" xfId="1780" builtinId="9" hidden="1"/>
    <cellStyle name="Followed Hyperlink" xfId="527" builtinId="9" hidden="1"/>
    <cellStyle name="Followed Hyperlink" xfId="2305" builtinId="9" hidden="1"/>
    <cellStyle name="Followed Hyperlink" xfId="349" builtinId="9" hidden="1"/>
    <cellStyle name="Followed Hyperlink" xfId="1801" builtinId="9" hidden="1"/>
    <cellStyle name="Followed Hyperlink" xfId="1031" builtinId="9" hidden="1"/>
    <cellStyle name="Followed Hyperlink" xfId="985" builtinId="9" hidden="1"/>
    <cellStyle name="Followed Hyperlink" xfId="1847" builtinId="9" hidden="1"/>
    <cellStyle name="Followed Hyperlink" xfId="101" builtinId="9" hidden="1"/>
    <cellStyle name="Followed Hyperlink" xfId="2259" builtinId="9" hidden="1"/>
    <cellStyle name="Followed Hyperlink" xfId="573" builtinId="9" hidden="1"/>
    <cellStyle name="Followed Hyperlink" xfId="2147" builtinId="9" hidden="1"/>
    <cellStyle name="Followed Hyperlink" xfId="1965" builtinId="9" hidden="1"/>
    <cellStyle name="Followed Hyperlink" xfId="384" builtinId="9" hidden="1"/>
    <cellStyle name="Followed Hyperlink" xfId="2206" builtinId="9" hidden="1"/>
    <cellStyle name="Followed Hyperlink" xfId="114" builtinId="9" hidden="1"/>
    <cellStyle name="Followed Hyperlink" xfId="1900" builtinId="9" hidden="1"/>
    <cellStyle name="Followed Hyperlink" xfId="932" builtinId="9" hidden="1"/>
    <cellStyle name="Followed Hyperlink" xfId="1084" builtinId="9" hidden="1"/>
    <cellStyle name="Followed Hyperlink" xfId="1748" builtinId="9" hidden="1"/>
    <cellStyle name="Followed Hyperlink" xfId="266" builtinId="9" hidden="1"/>
    <cellStyle name="Followed Hyperlink" xfId="2358" builtinId="9" hidden="1"/>
    <cellStyle name="Followed Hyperlink" xfId="2092" builtinId="9" hidden="1"/>
    <cellStyle name="Followed Hyperlink" xfId="1542" builtinId="9" hidden="1"/>
    <cellStyle name="Followed Hyperlink" xfId="1291" builtinId="9" hidden="1"/>
    <cellStyle name="Followed Hyperlink" xfId="725" builtinId="9" hidden="1"/>
    <cellStyle name="Followed Hyperlink" xfId="2107" builtinId="9" hidden="1"/>
    <cellStyle name="Followed Hyperlink" xfId="89" builtinId="9" hidden="1"/>
    <cellStyle name="Followed Hyperlink" xfId="1999" builtinId="9" hidden="1"/>
    <cellStyle name="Followed Hyperlink" xfId="833" builtinId="9" hidden="1"/>
    <cellStyle name="Followed Hyperlink" xfId="1183" builtinId="9" hidden="1"/>
    <cellStyle name="Followed Hyperlink" xfId="1649" builtinId="9" hidden="1"/>
    <cellStyle name="Followed Hyperlink" xfId="2341" builtinId="9" hidden="1"/>
    <cellStyle name="Followed Hyperlink" xfId="63" builtinId="9" hidden="1"/>
    <cellStyle name="Followed Hyperlink" xfId="374" builtinId="9" hidden="1"/>
    <cellStyle name="Followed Hyperlink" xfId="1641" builtinId="9" hidden="1"/>
    <cellStyle name="Followed Hyperlink" xfId="1192" builtinId="9" hidden="1"/>
    <cellStyle name="Followed Hyperlink" xfId="824" builtinId="9" hidden="1"/>
    <cellStyle name="Followed Hyperlink" xfId="2008" builtinId="9" hidden="1"/>
    <cellStyle name="Followed Hyperlink" xfId="52" builtinId="9" hidden="1"/>
    <cellStyle name="Followed Hyperlink" xfId="2098" builtinId="9" hidden="1"/>
    <cellStyle name="Followed Hyperlink" xfId="734" builtinId="9" hidden="1"/>
    <cellStyle name="Followed Hyperlink" xfId="1282" builtinId="9" hidden="1"/>
    <cellStyle name="Followed Hyperlink" xfId="1551" builtinId="9" hidden="1"/>
    <cellStyle name="Followed Hyperlink" xfId="1096" builtinId="9" hidden="1"/>
    <cellStyle name="Followed Hyperlink" xfId="2367" builtinId="9" hidden="1"/>
    <cellStyle name="Followed Hyperlink" xfId="275" builtinId="9" hidden="1"/>
    <cellStyle name="Followed Hyperlink" xfId="1739" builtinId="9" hidden="1"/>
    <cellStyle name="Followed Hyperlink" xfId="1093" builtinId="9" hidden="1"/>
    <cellStyle name="Followed Hyperlink" xfId="923" builtinId="9" hidden="1"/>
    <cellStyle name="Followed Hyperlink" xfId="1909" builtinId="9" hidden="1"/>
    <cellStyle name="Followed Hyperlink" xfId="1698" builtinId="9" hidden="1"/>
    <cellStyle name="Followed Hyperlink" xfId="1155" builtinId="9" hidden="1"/>
    <cellStyle name="Followed Hyperlink" xfId="635" builtinId="9" hidden="1"/>
    <cellStyle name="Followed Hyperlink" xfId="1381" builtinId="9" hidden="1"/>
    <cellStyle name="Followed Hyperlink" xfId="1452" builtinId="9" hidden="1"/>
    <cellStyle name="Followed Hyperlink" xfId="564" builtinId="9" hidden="1"/>
    <cellStyle name="Followed Hyperlink" xfId="2268" builtinId="9" hidden="1"/>
    <cellStyle name="Followed Hyperlink" xfId="176" builtinId="9" hidden="1"/>
    <cellStyle name="Followed Hyperlink" xfId="1838" builtinId="9" hidden="1"/>
    <cellStyle name="Followed Hyperlink" xfId="994" builtinId="9" hidden="1"/>
    <cellStyle name="Followed Hyperlink" xfId="1570" builtinId="9" hidden="1"/>
    <cellStyle name="Followed Hyperlink" xfId="1810" builtinId="9" hidden="1"/>
    <cellStyle name="Followed Hyperlink" xfId="204" builtinId="9" hidden="1"/>
    <cellStyle name="Followed Hyperlink" xfId="2296" builtinId="9" hidden="1"/>
    <cellStyle name="Followed Hyperlink" xfId="536" builtinId="9" hidden="1"/>
    <cellStyle name="Followed Hyperlink" xfId="1670" builtinId="9" hidden="1"/>
    <cellStyle name="Followed Hyperlink" xfId="1353" builtinId="9" hidden="1"/>
    <cellStyle name="Followed Hyperlink" xfId="663" builtinId="9" hidden="1"/>
    <cellStyle name="Followed Hyperlink" xfId="1986" builtinId="9" hidden="1"/>
    <cellStyle name="Followed Hyperlink" xfId="209" builtinId="9" hidden="1"/>
    <cellStyle name="Followed Hyperlink" xfId="26" builtinId="9" hidden="1"/>
    <cellStyle name="Followed Hyperlink" xfId="895" builtinId="9" hidden="1"/>
    <cellStyle name="Followed Hyperlink" xfId="1121" builtinId="9" hidden="1"/>
    <cellStyle name="Followed Hyperlink" xfId="1711" builtinId="9" hidden="1"/>
    <cellStyle name="Followed Hyperlink" xfId="303" builtinId="9" hidden="1"/>
    <cellStyle name="Followed Hyperlink" xfId="2395" builtinId="9" hidden="1"/>
    <cellStyle name="Followed Hyperlink" xfId="437" builtinId="9" hidden="1"/>
    <cellStyle name="Followed Hyperlink" xfId="1548" builtinId="9" hidden="1"/>
    <cellStyle name="Followed Hyperlink" xfId="271" builtinId="9" hidden="1"/>
    <cellStyle name="Followed Hyperlink" xfId="1923" builtinId="9" hidden="1"/>
    <cellStyle name="Followed Hyperlink" xfId="731" builtinId="9" hidden="1"/>
    <cellStyle name="Followed Hyperlink" xfId="794" builtinId="9" hidden="1"/>
    <cellStyle name="Followed Hyperlink" xfId="1107" builtinId="9" hidden="1"/>
    <cellStyle name="Followed Hyperlink" xfId="533" builtinId="9" hidden="1"/>
    <cellStyle name="Followed Hyperlink" xfId="207" builtinId="9" hidden="1"/>
    <cellStyle name="Followed Hyperlink" xfId="1025" builtinId="9" hidden="1"/>
    <cellStyle name="Followed Hyperlink" xfId="1694" builtinId="9" hidden="1"/>
    <cellStyle name="Followed Hyperlink" xfId="2183" builtinId="9" hidden="1"/>
    <cellStyle name="Followed Hyperlink" xfId="2364" builtinId="9" hidden="1"/>
    <cellStyle name="Followed Hyperlink" xfId="1841" builtinId="9" hidden="1"/>
    <cellStyle name="Followed Hyperlink" xfId="844" builtinId="9" hidden="1"/>
    <cellStyle name="Followed Hyperlink" xfId="320" builtinId="9" hidden="1"/>
    <cellStyle name="Followed Hyperlink" xfId="30" builtinId="9" hidden="1"/>
    <cellStyle name="Followed Hyperlink" xfId="1172" builtinId="9" hidden="1"/>
    <cellStyle name="Followed Hyperlink" xfId="2070" builtinId="9" hidden="1"/>
    <cellStyle name="Followed Hyperlink" xfId="1254" builtinId="9" hidden="1"/>
    <cellStyle name="Followed Hyperlink" xfId="2152" builtinId="9" hidden="1"/>
    <cellStyle name="Followed Hyperlink" xfId="712" builtinId="9" hidden="1"/>
    <cellStyle name="Followed Hyperlink" xfId="1776" builtinId="9" hidden="1"/>
    <cellStyle name="Followed Hyperlink" xfId="1041" builtinId="9" hidden="1"/>
    <cellStyle name="Followed Hyperlink" xfId="1401" builtinId="9" hidden="1"/>
    <cellStyle name="Followed Hyperlink" xfId="1033" builtinId="9" hidden="1"/>
    <cellStyle name="Followed Hyperlink" xfId="1138" builtinId="9" hidden="1"/>
    <cellStyle name="Followed Hyperlink" xfId="960" builtinId="9" hidden="1"/>
    <cellStyle name="Followed Hyperlink" xfId="1343" builtinId="9" hidden="1"/>
    <cellStyle name="Followed Hyperlink" xfId="142" builtinId="9" hidden="1"/>
    <cellStyle name="Followed Hyperlink" xfId="2234" builtinId="9" hidden="1"/>
    <cellStyle name="Followed Hyperlink" xfId="598" builtinId="9" hidden="1"/>
    <cellStyle name="Followed Hyperlink" xfId="1210" builtinId="9" hidden="1"/>
    <cellStyle name="Followed Hyperlink" xfId="2391" builtinId="9" hidden="1"/>
    <cellStyle name="Followed Hyperlink" xfId="601" builtinId="9" hidden="1"/>
    <cellStyle name="Followed Hyperlink" xfId="2231" builtinId="9" hidden="1"/>
    <cellStyle name="Followed Hyperlink" xfId="121" builtinId="9" hidden="1"/>
    <cellStyle name="Followed Hyperlink" xfId="1875" builtinId="9" hidden="1"/>
    <cellStyle name="Followed Hyperlink" xfId="957" builtinId="9" hidden="1"/>
    <cellStyle name="Followed Hyperlink" xfId="1233" builtinId="9" hidden="1"/>
    <cellStyle name="Followed Hyperlink" xfId="1773" builtinId="9" hidden="1"/>
    <cellStyle name="Followed Hyperlink" xfId="530" builtinId="9" hidden="1"/>
    <cellStyle name="Followed Hyperlink" xfId="2333" builtinId="9" hidden="1"/>
    <cellStyle name="Followed Hyperlink" xfId="499" builtinId="9" hidden="1"/>
    <cellStyle name="Followed Hyperlink" xfId="1517" builtinId="9" hidden="1"/>
    <cellStyle name="Followed Hyperlink" xfId="1316" builtinId="9" hidden="1"/>
    <cellStyle name="Followed Hyperlink" xfId="700" builtinId="9" hidden="1"/>
    <cellStyle name="Followed Hyperlink" xfId="2132" builtinId="9" hidden="1"/>
    <cellStyle name="Followed Hyperlink" xfId="47" builtinId="9" hidden="1"/>
    <cellStyle name="Followed Hyperlink" xfId="1974" builtinId="9" hidden="1"/>
    <cellStyle name="Followed Hyperlink" xfId="2411" builtinId="9" hidden="1"/>
    <cellStyle name="Followed Hyperlink" xfId="1158" builtinId="9" hidden="1"/>
    <cellStyle name="Followed Hyperlink" xfId="1768" builtinId="9" hidden="1"/>
    <cellStyle name="Followed Hyperlink" xfId="1584" builtinId="9" hidden="1"/>
    <cellStyle name="Followed Hyperlink" xfId="2432" builtinId="9" hidden="1"/>
    <cellStyle name="Followed Hyperlink" xfId="399" builtinId="9" hidden="1"/>
    <cellStyle name="Followed Hyperlink" xfId="1616" builtinId="9" hidden="1"/>
    <cellStyle name="Followed Hyperlink" xfId="1217" builtinId="9" hidden="1"/>
    <cellStyle name="Followed Hyperlink" xfId="799" builtinId="9" hidden="1"/>
    <cellStyle name="Followed Hyperlink" xfId="2033" builtinId="9" hidden="1"/>
    <cellStyle name="Followed Hyperlink" xfId="177" builtinId="9" hidden="1"/>
    <cellStyle name="Followed Hyperlink" xfId="1123" builtinId="9" hidden="1"/>
    <cellStyle name="Followed Hyperlink" xfId="759" builtinId="9" hidden="1"/>
    <cellStyle name="Followed Hyperlink" xfId="1257" builtinId="9" hidden="1"/>
    <cellStyle name="Followed Hyperlink" xfId="1576" builtinId="9" hidden="1"/>
    <cellStyle name="Followed Hyperlink" xfId="440" builtinId="9" hidden="1"/>
    <cellStyle name="Followed Hyperlink" xfId="2392" builtinId="9" hidden="1"/>
    <cellStyle name="Followed Hyperlink" xfId="1278" builtinId="9" hidden="1"/>
    <cellStyle name="Followed Hyperlink" xfId="1714" builtinId="9" hidden="1"/>
    <cellStyle name="Followed Hyperlink" xfId="1118" builtinId="9" hidden="1"/>
    <cellStyle name="Followed Hyperlink" xfId="898" builtinId="9" hidden="1"/>
    <cellStyle name="Followed Hyperlink" xfId="1934" builtinId="9" hidden="1"/>
    <cellStyle name="Followed Hyperlink" xfId="246" builtinId="9" hidden="1"/>
    <cellStyle name="Followed Hyperlink" xfId="2172" builtinId="9" hidden="1"/>
    <cellStyle name="Followed Hyperlink" xfId="660" builtinId="9" hidden="1"/>
    <cellStyle name="Followed Hyperlink" xfId="1356" builtinId="9" hidden="1"/>
    <cellStyle name="Followed Hyperlink" xfId="1477" builtinId="9" hidden="1"/>
    <cellStyle name="Followed Hyperlink" xfId="539" builtinId="9" hidden="1"/>
    <cellStyle name="Followed Hyperlink" xfId="2293" builtinId="9" hidden="1"/>
    <cellStyle name="Followed Hyperlink" xfId="970" builtinId="9" hidden="1"/>
    <cellStyle name="Followed Hyperlink" xfId="1813" builtinId="9" hidden="1"/>
    <cellStyle name="Followed Hyperlink" xfId="1019" builtinId="9" hidden="1"/>
    <cellStyle name="Followed Hyperlink" xfId="997" builtinId="9" hidden="1"/>
    <cellStyle name="Followed Hyperlink" xfId="1835" builtinId="9" hidden="1"/>
    <cellStyle name="Followed Hyperlink" xfId="179" builtinId="9" hidden="1"/>
    <cellStyle name="Followed Hyperlink" xfId="2271" builtinId="9" hidden="1"/>
    <cellStyle name="Followed Hyperlink" xfId="561" builtinId="9" hidden="1"/>
    <cellStyle name="Followed Hyperlink" xfId="1455" builtinId="9" hidden="1"/>
    <cellStyle name="Followed Hyperlink" xfId="1378" builtinId="9" hidden="1"/>
    <cellStyle name="Followed Hyperlink" xfId="638" builtinId="9" hidden="1"/>
    <cellStyle name="Followed Hyperlink" xfId="1918" builtinId="9" hidden="1"/>
    <cellStyle name="Followed Hyperlink" xfId="673" builtinId="9" hidden="1"/>
    <cellStyle name="Followed Hyperlink" xfId="109" builtinId="9" hidden="1"/>
    <cellStyle name="Followed Hyperlink" xfId="1196" builtinId="9" hidden="1"/>
    <cellStyle name="Followed Hyperlink" xfId="327" builtinId="9" hidden="1"/>
    <cellStyle name="Followed Hyperlink" xfId="1736" builtinId="9" hidden="1"/>
    <cellStyle name="Followed Hyperlink" xfId="278" builtinId="9" hidden="1"/>
    <cellStyle name="Followed Hyperlink" xfId="2242" builtinId="9" hidden="1"/>
    <cellStyle name="Followed Hyperlink" xfId="462" builtinId="9" hidden="1"/>
    <cellStyle name="Followed Hyperlink" xfId="1554" builtinId="9" hidden="1"/>
    <cellStyle name="Followed Hyperlink" xfId="1279" builtinId="9" hidden="1"/>
    <cellStyle name="Followed Hyperlink" xfId="737" builtinId="9" hidden="1"/>
    <cellStyle name="Followed Hyperlink" xfId="2095" builtinId="9" hidden="1"/>
    <cellStyle name="Followed Hyperlink" xfId="95" builtinId="9" hidden="1"/>
    <cellStyle name="Followed Hyperlink" xfId="2011" builtinId="9" hidden="1"/>
    <cellStyle name="Followed Hyperlink" xfId="821" builtinId="9" hidden="1"/>
    <cellStyle name="Followed Hyperlink" xfId="1195" builtinId="9" hidden="1"/>
    <cellStyle name="Followed Hyperlink" xfId="1638" builtinId="9" hidden="1"/>
    <cellStyle name="Followed Hyperlink" xfId="1753" builtinId="9" hidden="1"/>
    <cellStyle name="Followed Hyperlink" xfId="2454" builtinId="9" hidden="1"/>
    <cellStyle name="Followed Hyperlink" xfId="362" builtinId="9" hidden="1"/>
    <cellStyle name="Followed Hyperlink" xfId="2294" builtinId="9" hidden="1"/>
    <cellStyle name="Followed Hyperlink" xfId="1180" builtinId="9" hidden="1"/>
    <cellStyle name="Followed Hyperlink" xfId="836" builtinId="9" hidden="1"/>
    <cellStyle name="Followed Hyperlink" xfId="1996" builtinId="9" hidden="1"/>
    <cellStyle name="Followed Hyperlink" xfId="62" builtinId="9" hidden="1"/>
    <cellStyle name="Followed Hyperlink" xfId="903" builtinId="9" hidden="1"/>
    <cellStyle name="Followed Hyperlink" xfId="570" builtinId="9" hidden="1"/>
    <cellStyle name="Followed Hyperlink" xfId="1294" builtinId="9" hidden="1"/>
    <cellStyle name="Followed Hyperlink" xfId="1539" builtinId="9" hidden="1"/>
    <cellStyle name="Followed Hyperlink" xfId="477" builtinId="9" hidden="1"/>
    <cellStyle name="Followed Hyperlink" xfId="682" builtinId="9" hidden="1"/>
    <cellStyle name="Followed Hyperlink" xfId="263" builtinId="9" hidden="1"/>
    <cellStyle name="Followed Hyperlink" xfId="1751" builtinId="9" hidden="1"/>
    <cellStyle name="Followed Hyperlink" xfId="1081" builtinId="9" hidden="1"/>
    <cellStyle name="Followed Hyperlink" xfId="935" builtinId="9" hidden="1"/>
    <cellStyle name="Followed Hyperlink" xfId="1897" builtinId="9" hidden="1"/>
    <cellStyle name="Followed Hyperlink" xfId="277" builtinId="9" hidden="1"/>
    <cellStyle name="Followed Hyperlink" xfId="2209" builtinId="9" hidden="1"/>
    <cellStyle name="Followed Hyperlink" xfId="623" builtinId="9" hidden="1"/>
    <cellStyle name="Followed Hyperlink" xfId="2197" builtinId="9" hidden="1"/>
    <cellStyle name="Followed Hyperlink" xfId="2012" builtinId="9" hidden="1"/>
    <cellStyle name="Followed Hyperlink" xfId="576" builtinId="9" hidden="1"/>
    <cellStyle name="Followed Hyperlink" xfId="2036" builtinId="9" hidden="1"/>
    <cellStyle name="Followed Hyperlink" xfId="164" builtinId="9" hidden="1"/>
    <cellStyle name="Followed Hyperlink" xfId="1850" builtinId="9" hidden="1"/>
    <cellStyle name="Followed Hyperlink" xfId="982" builtinId="9" hidden="1"/>
    <cellStyle name="Followed Hyperlink" xfId="1466" builtinId="9" hidden="1"/>
    <cellStyle name="Followed Hyperlink" xfId="1798" builtinId="9" hidden="1"/>
    <cellStyle name="Followed Hyperlink" xfId="216" builtinId="9" hidden="1"/>
    <cellStyle name="Followed Hyperlink" xfId="2308" builtinId="9" hidden="1"/>
    <cellStyle name="Followed Hyperlink" xfId="524" builtinId="9" hidden="1"/>
    <cellStyle name="Followed Hyperlink" xfId="1492" builtinId="9" hidden="1"/>
    <cellStyle name="Followed Hyperlink" xfId="1341" builtinId="9" hidden="1"/>
    <cellStyle name="Followed Hyperlink" xfId="977" builtinId="9" hidden="1"/>
    <cellStyle name="Followed Hyperlink" xfId="2157" builtinId="9" hidden="1"/>
    <cellStyle name="Followed Hyperlink" xfId="409" builtinId="9" hidden="1"/>
    <cellStyle name="Followed Hyperlink" xfId="1949" builtinId="9" hidden="1"/>
    <cellStyle name="Followed Hyperlink" xfId="883" builtinId="9" hidden="1"/>
    <cellStyle name="Followed Hyperlink" xfId="1133" builtinId="9" hidden="1"/>
    <cellStyle name="Followed Hyperlink" xfId="2413" builtinId="9" hidden="1"/>
    <cellStyle name="Followed Hyperlink" xfId="315" builtinId="9" hidden="1"/>
    <cellStyle name="Followed Hyperlink" xfId="2407" builtinId="9" hidden="1"/>
    <cellStyle name="Followed Hyperlink" xfId="425" builtinId="9" hidden="1"/>
    <cellStyle name="Followed Hyperlink" xfId="1591" builtinId="9" hidden="1"/>
    <cellStyle name="Followed Hyperlink" xfId="1141" builtinId="9" hidden="1"/>
    <cellStyle name="Followed Hyperlink" xfId="774" builtinId="9" hidden="1"/>
    <cellStyle name="Followed Hyperlink" xfId="2058" builtinId="9" hidden="1"/>
    <cellStyle name="Followed Hyperlink" xfId="15" builtinId="9" hidden="1"/>
    <cellStyle name="Followed Hyperlink" xfId="2048" builtinId="9" hidden="1"/>
    <cellStyle name="Followed Hyperlink" xfId="1663" builtinId="9" hidden="1"/>
    <cellStyle name="Followed Hyperlink" xfId="1232" builtinId="9" hidden="1"/>
    <cellStyle name="Followed Hyperlink" xfId="1601" builtinId="9" hidden="1"/>
    <cellStyle name="Followed Hyperlink" xfId="414" builtinId="9" hidden="1"/>
    <cellStyle name="Followed Hyperlink" xfId="2417" builtinId="9" hidden="1"/>
    <cellStyle name="Followed Hyperlink" xfId="273" builtinId="9" hidden="1"/>
    <cellStyle name="Followed Hyperlink" xfId="867" builtinId="9" hidden="1"/>
    <cellStyle name="Followed Hyperlink" xfId="1572" builtinId="9" hidden="1"/>
    <cellStyle name="Followed Hyperlink" xfId="1759" builtinId="9" hidden="1"/>
    <cellStyle name="Followed Hyperlink" xfId="1208" builtinId="9" hidden="1"/>
    <cellStyle name="Followed Hyperlink" xfId="1812" builtinId="9" hidden="1"/>
    <cellStyle name="Followed Hyperlink" xfId="2400" builtinId="9" hidden="1"/>
    <cellStyle name="Followed Hyperlink" xfId="1020" builtinId="9" hidden="1"/>
    <cellStyle name="Followed Hyperlink" xfId="1331" builtinId="9" hidden="1"/>
    <cellStyle name="Followed Hyperlink" xfId="1502" builtinId="9" hidden="1"/>
    <cellStyle name="Followed Hyperlink" xfId="706" builtinId="9" hidden="1"/>
    <cellStyle name="Followed Hyperlink" xfId="2318" builtinId="9" hidden="1"/>
    <cellStyle name="Followed Hyperlink" xfId="363" builtinId="9" hidden="1"/>
    <cellStyle name="Followed Hyperlink" xfId="1788" builtinId="9" hidden="1"/>
    <cellStyle name="Followed Hyperlink" xfId="1044" builtinId="9" hidden="1"/>
    <cellStyle name="Followed Hyperlink" xfId="972" builtinId="9" hidden="1"/>
    <cellStyle name="Followed Hyperlink" xfId="1860" builtinId="9" hidden="1"/>
    <cellStyle name="Followed Hyperlink" xfId="154" builtinId="9" hidden="1"/>
    <cellStyle name="Followed Hyperlink" xfId="2246" builtinId="9" hidden="1"/>
    <cellStyle name="Followed Hyperlink" xfId="1226" builtinId="9" hidden="1"/>
    <cellStyle name="Followed Hyperlink" xfId="1430" builtinId="9" hidden="1"/>
    <cellStyle name="Followed Hyperlink" xfId="1403" builtinId="9" hidden="1"/>
    <cellStyle name="Followed Hyperlink" xfId="613" builtinId="9" hidden="1"/>
    <cellStyle name="Followed Hyperlink" xfId="2219" builtinId="9" hidden="1"/>
    <cellStyle name="Followed Hyperlink" xfId="1318" builtinId="9" hidden="1"/>
    <cellStyle name="Followed Hyperlink" xfId="1887" builtinId="9" hidden="1"/>
    <cellStyle name="Followed Hyperlink" xfId="945" builtinId="9" hidden="1"/>
    <cellStyle name="Followed Hyperlink" xfId="1071" builtinId="9" hidden="1"/>
    <cellStyle name="Followed Hyperlink" xfId="1761" builtinId="9" hidden="1"/>
    <cellStyle name="Followed Hyperlink" xfId="2438" builtinId="9" hidden="1"/>
    <cellStyle name="Followed Hyperlink" xfId="2345" builtinId="9" hidden="1"/>
    <cellStyle name="Followed Hyperlink" xfId="487" builtinId="9" hidden="1"/>
    <cellStyle name="Followed Hyperlink" xfId="1529" builtinId="9" hidden="1"/>
    <cellStyle name="Followed Hyperlink" xfId="1304" builtinId="9" hidden="1"/>
    <cellStyle name="Followed Hyperlink" xfId="665" builtinId="9" hidden="1"/>
    <cellStyle name="Followed Hyperlink" xfId="2120" builtinId="9" hidden="1"/>
    <cellStyle name="Followed Hyperlink" xfId="55" builtinId="9" hidden="1"/>
    <cellStyle name="Followed Hyperlink" xfId="2425" builtinId="9" hidden="1"/>
    <cellStyle name="Followed Hyperlink" xfId="846" builtinId="9" hidden="1"/>
    <cellStyle name="Followed Hyperlink" xfId="1170" builtinId="9" hidden="1"/>
    <cellStyle name="Followed Hyperlink" xfId="1662" builtinId="9" hidden="1"/>
    <cellStyle name="Followed Hyperlink" xfId="352" builtinId="9" hidden="1"/>
    <cellStyle name="Followed Hyperlink" xfId="2444" builtinId="9" hidden="1"/>
    <cellStyle name="Followed Hyperlink" xfId="2082" builtinId="9" hidden="1"/>
    <cellStyle name="Followed Hyperlink" xfId="340" builtinId="9" hidden="1"/>
    <cellStyle name="Followed Hyperlink" xfId="1205" builtinId="9" hidden="1"/>
    <cellStyle name="Followed Hyperlink" xfId="811" builtinId="9" hidden="1"/>
    <cellStyle name="Followed Hyperlink" xfId="2021" builtinId="9" hidden="1"/>
    <cellStyle name="Followed Hyperlink" xfId="1657" builtinId="9" hidden="1"/>
    <cellStyle name="Followed Hyperlink" xfId="2085" builtinId="9" hidden="1"/>
    <cellStyle name="Followed Hyperlink" xfId="747" builtinId="9" hidden="1"/>
    <cellStyle name="Followed Hyperlink" xfId="1269" builtinId="9" hidden="1"/>
    <cellStyle name="Followed Hyperlink" xfId="1564" builtinId="9" hidden="1"/>
    <cellStyle name="Followed Hyperlink" xfId="452" builtinId="9" hidden="1"/>
    <cellStyle name="Followed Hyperlink" xfId="2380" builtinId="9" hidden="1"/>
    <cellStyle name="Followed Hyperlink" xfId="288" builtinId="9" hidden="1"/>
    <cellStyle name="Followed Hyperlink" xfId="1726" builtinId="9" hidden="1"/>
    <cellStyle name="Followed Hyperlink" xfId="1106" builtinId="9" hidden="1"/>
    <cellStyle name="Followed Hyperlink" xfId="910" builtinId="9" hidden="1"/>
    <cellStyle name="Followed Hyperlink" xfId="2393" builtinId="9" hidden="1"/>
    <cellStyle name="Followed Hyperlink" xfId="92" builtinId="9" hidden="1"/>
    <cellStyle name="Followed Hyperlink" xfId="2184" builtinId="9" hidden="1"/>
    <cellStyle name="Followed Hyperlink" xfId="648" builtinId="9" hidden="1"/>
    <cellStyle name="Followed Hyperlink" xfId="1199" builtinId="9" hidden="1"/>
    <cellStyle name="Followed Hyperlink" xfId="1465" builtinId="9" hidden="1"/>
    <cellStyle name="Followed Hyperlink" xfId="551" builtinId="9" hidden="1"/>
    <cellStyle name="Followed Hyperlink" xfId="2281" builtinId="9" hidden="1"/>
    <cellStyle name="Followed Hyperlink" xfId="365" builtinId="9" hidden="1"/>
    <cellStyle name="Followed Hyperlink" xfId="1825" builtinId="9" hidden="1"/>
    <cellStyle name="Followed Hyperlink" xfId="1007" builtinId="9" hidden="1"/>
    <cellStyle name="Followed Hyperlink" xfId="1009" builtinId="9" hidden="1"/>
    <cellStyle name="Followed Hyperlink" xfId="1823" builtinId="9" hidden="1"/>
    <cellStyle name="Followed Hyperlink" xfId="191" builtinId="9" hidden="1"/>
    <cellStyle name="Followed Hyperlink" xfId="2211" builtinId="9" hidden="1"/>
    <cellStyle name="Followed Hyperlink" xfId="549" builtinId="9" hidden="1"/>
    <cellStyle name="Followed Hyperlink" xfId="1467" builtinId="9" hidden="1"/>
    <cellStyle name="Followed Hyperlink" xfId="1366" builtinId="9" hidden="1"/>
    <cellStyle name="Followed Hyperlink" xfId="1354" builtinId="9" hidden="1"/>
    <cellStyle name="Followed Hyperlink" xfId="438" builtinId="9" hidden="1"/>
    <cellStyle name="Followed Hyperlink" xfId="90" builtinId="9" hidden="1"/>
    <cellStyle name="Followed Hyperlink" xfId="1924" builtinId="9" hidden="1"/>
    <cellStyle name="Followed Hyperlink" xfId="908" builtinId="9" hidden="1"/>
    <cellStyle name="Followed Hyperlink" xfId="1765" builtinId="9" hidden="1"/>
    <cellStyle name="Followed Hyperlink" xfId="632" builtinId="9" hidden="1"/>
    <cellStyle name="Followed Hyperlink" xfId="722" builtinId="9" hidden="1"/>
    <cellStyle name="Followed Hyperlink" xfId="2382" builtinId="9" hidden="1"/>
    <cellStyle name="Followed Hyperlink" xfId="746" builtinId="9" hidden="1"/>
    <cellStyle name="Followed Hyperlink" xfId="1566" builtinId="9" hidden="1"/>
    <cellStyle name="Followed Hyperlink" xfId="1267" builtinId="9" hidden="1"/>
    <cellStyle name="Followed Hyperlink" xfId="749" builtinId="9" hidden="1"/>
    <cellStyle name="Followed Hyperlink" xfId="2083" builtinId="9" hidden="1"/>
    <cellStyle name="Followed Hyperlink" xfId="87" builtinId="9" hidden="1"/>
    <cellStyle name="Followed Hyperlink" xfId="2023" builtinId="9" hidden="1"/>
    <cellStyle name="Followed Hyperlink" xfId="809" builtinId="9" hidden="1"/>
    <cellStyle name="Followed Hyperlink" xfId="1207" builtinId="9" hidden="1"/>
    <cellStyle name="Followed Hyperlink" xfId="2128" builtinId="9" hidden="1"/>
    <cellStyle name="Followed Hyperlink" xfId="389" builtinId="9" hidden="1"/>
    <cellStyle name="Followed Hyperlink" xfId="2442" builtinId="9" hidden="1"/>
    <cellStyle name="Followed Hyperlink" xfId="350" builtinId="9" hidden="1"/>
    <cellStyle name="Followed Hyperlink" xfId="1664" builtinId="9" hidden="1"/>
    <cellStyle name="Followed Hyperlink" xfId="1168" builtinId="9" hidden="1"/>
    <cellStyle name="Followed Hyperlink" xfId="848" builtinId="9" hidden="1"/>
    <cellStyle name="Followed Hyperlink" xfId="1011" builtinId="9" hidden="1"/>
    <cellStyle name="Followed Hyperlink" xfId="54" builtinId="9" hidden="1"/>
    <cellStyle name="Followed Hyperlink" xfId="2122" builtinId="9" hidden="1"/>
    <cellStyle name="Followed Hyperlink" xfId="710" builtinId="9" hidden="1"/>
    <cellStyle name="Followed Hyperlink" xfId="675" builtinId="9" hidden="1"/>
    <cellStyle name="Followed Hyperlink" xfId="1527" builtinId="9" hidden="1"/>
    <cellStyle name="Followed Hyperlink" xfId="489" builtinId="9" hidden="1"/>
    <cellStyle name="Followed Hyperlink" xfId="2343" builtinId="9" hidden="1"/>
    <cellStyle name="Followed Hyperlink" xfId="251" builtinId="9" hidden="1"/>
    <cellStyle name="Followed Hyperlink" xfId="1763" builtinId="9" hidden="1"/>
    <cellStyle name="Followed Hyperlink" xfId="2236" builtinId="9" hidden="1"/>
    <cellStyle name="Followed Hyperlink" xfId="947" builtinId="9" hidden="1"/>
    <cellStyle name="Followed Hyperlink" xfId="1885" builtinId="9" hidden="1"/>
    <cellStyle name="Followed Hyperlink" xfId="498" builtinId="9" hidden="1"/>
    <cellStyle name="Followed Hyperlink" xfId="2221" builtinId="9" hidden="1"/>
    <cellStyle name="Followed Hyperlink" xfId="2301" builtinId="9" hidden="1"/>
    <cellStyle name="Followed Hyperlink" xfId="1405" builtinId="9" hidden="1"/>
    <cellStyle name="Followed Hyperlink" xfId="1428" builtinId="9" hidden="1"/>
    <cellStyle name="Followed Hyperlink" xfId="588" builtinId="9" hidden="1"/>
    <cellStyle name="Followed Hyperlink" xfId="2244" builtinId="9" hidden="1"/>
    <cellStyle name="Followed Hyperlink" xfId="1246" builtinId="9" hidden="1"/>
    <cellStyle name="Followed Hyperlink" xfId="1862" builtinId="9" hidden="1"/>
    <cellStyle name="Followed Hyperlink" xfId="1514" builtinId="9" hidden="1"/>
    <cellStyle name="Followed Hyperlink" xfId="1046" builtinId="9" hidden="1"/>
    <cellStyle name="Followed Hyperlink" xfId="1786" builtinId="9" hidden="1"/>
    <cellStyle name="Followed Hyperlink" xfId="228" builtinId="9" hidden="1"/>
    <cellStyle name="Followed Hyperlink" xfId="2320" builtinId="9" hidden="1"/>
    <cellStyle name="Followed Hyperlink" xfId="512" builtinId="9" hidden="1"/>
    <cellStyle name="Followed Hyperlink" xfId="1504" builtinId="9" hidden="1"/>
    <cellStyle name="Followed Hyperlink" xfId="1329" builtinId="9" hidden="1"/>
    <cellStyle name="Followed Hyperlink" xfId="687" builtinId="9" hidden="1"/>
    <cellStyle name="Followed Hyperlink" xfId="2145" builtinId="9" hidden="1"/>
    <cellStyle name="Followed Hyperlink" xfId="225" builtinId="9" hidden="1"/>
    <cellStyle name="Followed Hyperlink" xfId="1961" builtinId="9" hidden="1"/>
    <cellStyle name="Followed Hyperlink" xfId="871" builtinId="9" hidden="1"/>
    <cellStyle name="Followed Hyperlink" xfId="1145" builtinId="9" hidden="1"/>
    <cellStyle name="Followed Hyperlink" xfId="1687" builtinId="9" hidden="1"/>
    <cellStyle name="Followed Hyperlink" xfId="840" builtinId="9" hidden="1"/>
    <cellStyle name="Followed Hyperlink" xfId="2419" builtinId="9" hidden="1"/>
    <cellStyle name="Followed Hyperlink" xfId="1628" builtinId="9" hidden="1"/>
    <cellStyle name="Followed Hyperlink" xfId="1603" builtinId="9" hidden="1"/>
    <cellStyle name="Followed Hyperlink" xfId="1230" builtinId="9" hidden="1"/>
    <cellStyle name="Followed Hyperlink" xfId="522" builtinId="9" hidden="1"/>
    <cellStyle name="Followed Hyperlink" xfId="2046" builtinId="9" hidden="1"/>
    <cellStyle name="Followed Hyperlink" xfId="20" builtinId="9" hidden="1"/>
    <cellStyle name="Followed Hyperlink" xfId="2060" builtinId="9" hidden="1"/>
    <cellStyle name="Followed Hyperlink" xfId="772" builtinId="9" hidden="1"/>
    <cellStyle name="Followed Hyperlink" xfId="1244" builtinId="9" hidden="1"/>
    <cellStyle name="Followed Hyperlink" xfId="1589" builtinId="9" hidden="1"/>
    <cellStyle name="Followed Hyperlink" xfId="1426" builtinId="9" hidden="1"/>
    <cellStyle name="Followed Hyperlink" xfId="2405" builtinId="9" hidden="1"/>
    <cellStyle name="Followed Hyperlink" xfId="1785" builtinId="9" hidden="1"/>
    <cellStyle name="Followed Hyperlink" xfId="1701" builtinId="9" hidden="1"/>
    <cellStyle name="Followed Hyperlink" xfId="57" builtinId="9" hidden="1"/>
    <cellStyle name="Followed Hyperlink" xfId="1220" builtinId="9" hidden="1"/>
    <cellStyle name="Followed Hyperlink" xfId="1032" builtinId="9" hidden="1"/>
    <cellStyle name="Followed Hyperlink" xfId="1131" builtinId="9" hidden="1"/>
    <cellStyle name="Followed Hyperlink" xfId="554" builtinId="9" hidden="1"/>
    <cellStyle name="Followed Hyperlink" xfId="1947" builtinId="9" hidden="1"/>
    <cellStyle name="Followed Hyperlink" xfId="1783" builtinId="9" hidden="1"/>
    <cellStyle name="Followed Hyperlink" xfId="231" builtinId="9" hidden="1"/>
    <cellStyle name="Followed Hyperlink" xfId="2118" builtinId="9" hidden="1"/>
    <cellStyle name="Followed Hyperlink" xfId="1653" builtinId="9" hidden="1"/>
    <cellStyle name="Followed Hyperlink" xfId="2412" builtinId="9" hidden="1"/>
    <cellStyle name="Followed Hyperlink" xfId="2323" builtinId="9" hidden="1"/>
    <cellStyle name="Followed Hyperlink" xfId="2135" builtinId="9" hidden="1"/>
    <cellStyle name="Followed Hyperlink" xfId="984" builtinId="9" hidden="1"/>
    <cellStyle name="Followed Hyperlink" xfId="1848" builtinId="9" hidden="1"/>
    <cellStyle name="Followed Hyperlink" xfId="166" builtinId="9" hidden="1"/>
    <cellStyle name="Followed Hyperlink" xfId="2258" builtinId="9" hidden="1"/>
    <cellStyle name="Followed Hyperlink" xfId="574" builtinId="9" hidden="1"/>
    <cellStyle name="Followed Hyperlink" xfId="1442" builtinId="9" hidden="1"/>
    <cellStyle name="Followed Hyperlink" xfId="1391" builtinId="9" hidden="1"/>
    <cellStyle name="Followed Hyperlink" xfId="625" builtinId="9" hidden="1"/>
    <cellStyle name="Followed Hyperlink" xfId="2207" builtinId="9" hidden="1"/>
    <cellStyle name="Followed Hyperlink" xfId="137" builtinId="9" hidden="1"/>
    <cellStyle name="Followed Hyperlink" xfId="2375" builtinId="9" hidden="1"/>
    <cellStyle name="Followed Hyperlink" xfId="933" builtinId="9" hidden="1"/>
    <cellStyle name="Followed Hyperlink" xfId="1083" builtinId="9" hidden="1"/>
    <cellStyle name="Followed Hyperlink" xfId="1749" builtinId="9" hidden="1"/>
    <cellStyle name="Followed Hyperlink" xfId="1050" builtinId="9" hidden="1"/>
    <cellStyle name="Followed Hyperlink" xfId="2357" builtinId="9" hidden="1"/>
    <cellStyle name="Followed Hyperlink" xfId="475" builtinId="9" hidden="1"/>
    <cellStyle name="Followed Hyperlink" xfId="1541" builtinId="9" hidden="1"/>
    <cellStyle name="Followed Hyperlink" xfId="1292" builtinId="9" hidden="1"/>
    <cellStyle name="Followed Hyperlink" xfId="724" builtinId="9" hidden="1"/>
    <cellStyle name="Followed Hyperlink" xfId="2108" builtinId="9" hidden="1"/>
    <cellStyle name="Followed Hyperlink" xfId="465" builtinId="9" hidden="1"/>
    <cellStyle name="Followed Hyperlink" xfId="1998" builtinId="9" hidden="1"/>
    <cellStyle name="Followed Hyperlink" xfId="834" builtinId="9" hidden="1"/>
    <cellStyle name="Followed Hyperlink" xfId="1182" builtinId="9" hidden="1"/>
    <cellStyle name="Followed Hyperlink" xfId="1650" builtinId="9" hidden="1"/>
    <cellStyle name="Followed Hyperlink" xfId="364" builtinId="9" hidden="1"/>
    <cellStyle name="Followed Hyperlink" xfId="2456" builtinId="9" hidden="1"/>
    <cellStyle name="Followed Hyperlink" xfId="375" builtinId="9" hidden="1"/>
    <cellStyle name="Followed Hyperlink" xfId="1640" builtinId="9" hidden="1"/>
    <cellStyle name="Followed Hyperlink" xfId="1193" builtinId="9" hidden="1"/>
    <cellStyle name="Followed Hyperlink" xfId="823" builtinId="9" hidden="1"/>
    <cellStyle name="Followed Hyperlink" xfId="1440" builtinId="9" hidden="1"/>
    <cellStyle name="Followed Hyperlink" xfId="189" builtinId="9" hidden="1"/>
    <cellStyle name="Followed Hyperlink" xfId="2097" builtinId="9" hidden="1"/>
    <cellStyle name="Followed Hyperlink" xfId="735" builtinId="9" hidden="1"/>
    <cellStyle name="Followed Hyperlink" xfId="1281" builtinId="9" hidden="1"/>
    <cellStyle name="Followed Hyperlink" xfId="1552" builtinId="9" hidden="1"/>
    <cellStyle name="Followed Hyperlink" xfId="464" builtinId="9" hidden="1"/>
    <cellStyle name="Followed Hyperlink" xfId="2368" builtinId="9" hidden="1"/>
    <cellStyle name="Followed Hyperlink" xfId="276" builtinId="9" hidden="1"/>
    <cellStyle name="Followed Hyperlink" xfId="1738" builtinId="9" hidden="1"/>
    <cellStyle name="Followed Hyperlink" xfId="1094" builtinId="9" hidden="1"/>
    <cellStyle name="Followed Hyperlink" xfId="931" builtinId="9" hidden="1"/>
    <cellStyle name="Followed Hyperlink" xfId="1910" builtinId="9" hidden="1"/>
    <cellStyle name="Followed Hyperlink" xfId="104" builtinId="9" hidden="1"/>
    <cellStyle name="Followed Hyperlink" xfId="2196" builtinId="9" hidden="1"/>
    <cellStyle name="Followed Hyperlink" xfId="636" builtinId="9" hidden="1"/>
    <cellStyle name="Followed Hyperlink" xfId="1380" builtinId="9" hidden="1"/>
    <cellStyle name="Followed Hyperlink" xfId="1453" builtinId="9" hidden="1"/>
    <cellStyle name="Followed Hyperlink" xfId="563" builtinId="9" hidden="1"/>
    <cellStyle name="Followed Hyperlink" xfId="2269" builtinId="9" hidden="1"/>
    <cellStyle name="Followed Hyperlink" xfId="474" builtinId="9" hidden="1"/>
    <cellStyle name="Followed Hyperlink" xfId="1837" builtinId="9" hidden="1"/>
    <cellStyle name="Followed Hyperlink" xfId="2155" builtinId="9" hidden="1"/>
    <cellStyle name="Followed Hyperlink" xfId="1021" builtinId="9" hidden="1"/>
    <cellStyle name="Followed Hyperlink" xfId="1811" builtinId="9" hidden="1"/>
    <cellStyle name="Followed Hyperlink" xfId="203" builtinId="9" hidden="1"/>
    <cellStyle name="Followed Hyperlink" xfId="2295" builtinId="9" hidden="1"/>
    <cellStyle name="Followed Hyperlink" xfId="537" builtinId="9" hidden="1"/>
    <cellStyle name="Followed Hyperlink" xfId="1479" builtinId="9" hidden="1"/>
    <cellStyle name="Followed Hyperlink" xfId="1258" builtinId="9" hidden="1"/>
    <cellStyle name="Followed Hyperlink" xfId="662" builtinId="9" hidden="1"/>
    <cellStyle name="Followed Hyperlink" xfId="2170" builtinId="9" hidden="1"/>
    <cellStyle name="Followed Hyperlink" xfId="78" builtinId="9" hidden="1"/>
    <cellStyle name="Followed Hyperlink" xfId="1936" builtinId="9" hidden="1"/>
    <cellStyle name="Followed Hyperlink" xfId="896" builtinId="9" hidden="1"/>
    <cellStyle name="Followed Hyperlink" xfId="1120" builtinId="9" hidden="1"/>
    <cellStyle name="Followed Hyperlink" xfId="1712" builtinId="9" hidden="1"/>
    <cellStyle name="Followed Hyperlink" xfId="302" builtinId="9" hidden="1"/>
    <cellStyle name="Followed Hyperlink" xfId="814" builtinId="9" hidden="1"/>
    <cellStyle name="Followed Hyperlink" xfId="1102" builtinId="9" hidden="1"/>
    <cellStyle name="Followed Hyperlink" xfId="444" builtinId="9" hidden="1"/>
    <cellStyle name="Followed Hyperlink" xfId="1255" builtinId="9" hidden="1"/>
    <cellStyle name="Followed Hyperlink" xfId="761" builtinId="9" hidden="1"/>
    <cellStyle name="Followed Hyperlink" xfId="2071" builtinId="9" hidden="1"/>
    <cellStyle name="Followed Hyperlink" xfId="369" builtinId="9" hidden="1"/>
    <cellStyle name="Followed Hyperlink" xfId="2035" builtinId="9" hidden="1"/>
    <cellStyle name="Followed Hyperlink" xfId="797" builtinId="9" hidden="1"/>
    <cellStyle name="Followed Hyperlink" xfId="1219" builtinId="9" hidden="1"/>
    <cellStyle name="Followed Hyperlink" xfId="1614" builtinId="9" hidden="1"/>
    <cellStyle name="Followed Hyperlink" xfId="939" builtinId="9" hidden="1"/>
    <cellStyle name="Followed Hyperlink" xfId="2430" builtinId="9" hidden="1"/>
    <cellStyle name="Followed Hyperlink" xfId="338" builtinId="9" hidden="1"/>
    <cellStyle name="Followed Hyperlink" xfId="1676" builtinId="9" hidden="1"/>
    <cellStyle name="Followed Hyperlink" xfId="1156" builtinId="9" hidden="1"/>
    <cellStyle name="Followed Hyperlink" xfId="860" builtinId="9" hidden="1"/>
    <cellStyle name="Followed Hyperlink" xfId="1972" builtinId="9" hidden="1"/>
    <cellStyle name="Followed Hyperlink" xfId="46" builtinId="9" hidden="1"/>
    <cellStyle name="Followed Hyperlink" xfId="2134" builtinId="9" hidden="1"/>
    <cellStyle name="Followed Hyperlink" xfId="2073" builtinId="9" hidden="1"/>
    <cellStyle name="Followed Hyperlink" xfId="224" builtinId="9" hidden="1"/>
    <cellStyle name="Followed Hyperlink" xfId="1515" builtinId="9" hidden="1"/>
    <cellStyle name="Followed Hyperlink" xfId="501" builtinId="9" hidden="1"/>
    <cellStyle name="Followed Hyperlink" xfId="2331" builtinId="9" hidden="1"/>
    <cellStyle name="Followed Hyperlink" xfId="239" builtinId="9" hidden="1"/>
    <cellStyle name="Followed Hyperlink" xfId="1775" builtinId="9" hidden="1"/>
    <cellStyle name="Followed Hyperlink" xfId="1057" builtinId="9" hidden="1"/>
    <cellStyle name="Followed Hyperlink" xfId="959" builtinId="9" hidden="1"/>
    <cellStyle name="Followed Hyperlink" xfId="1873" builtinId="9" hidden="1"/>
    <cellStyle name="Followed Hyperlink" xfId="325" builtinId="9" hidden="1"/>
    <cellStyle name="Followed Hyperlink" xfId="2018" builtinId="9" hidden="1"/>
    <cellStyle name="Followed Hyperlink" xfId="599" builtinId="9" hidden="1"/>
    <cellStyle name="Followed Hyperlink" xfId="1417" builtinId="9" hidden="1"/>
    <cellStyle name="Followed Hyperlink" xfId="1416" builtinId="9" hidden="1"/>
    <cellStyle name="Followed Hyperlink" xfId="600" builtinId="9" hidden="1"/>
    <cellStyle name="Followed Hyperlink" xfId="2232" builtinId="9" hidden="1"/>
    <cellStyle name="Followed Hyperlink" xfId="140" builtinId="9" hidden="1"/>
    <cellStyle name="Followed Hyperlink" xfId="1874" builtinId="9" hidden="1"/>
    <cellStyle name="Followed Hyperlink" xfId="958" builtinId="9" hidden="1"/>
    <cellStyle name="Followed Hyperlink" xfId="726" builtinId="9" hidden="1"/>
    <cellStyle name="Followed Hyperlink" xfId="1774" builtinId="9" hidden="1"/>
    <cellStyle name="Followed Hyperlink" xfId="240" builtinId="9" hidden="1"/>
    <cellStyle name="Followed Hyperlink" xfId="2332" builtinId="9" hidden="1"/>
    <cellStyle name="Followed Hyperlink" xfId="500" builtinId="9" hidden="1"/>
    <cellStyle name="Followed Hyperlink" xfId="318" builtinId="9" hidden="1"/>
    <cellStyle name="Followed Hyperlink" xfId="1317" builtinId="9" hidden="1"/>
    <cellStyle name="Followed Hyperlink" xfId="699" builtinId="9" hidden="1"/>
    <cellStyle name="Followed Hyperlink" xfId="2133" builtinId="9" hidden="1"/>
    <cellStyle name="Followed Hyperlink" xfId="826" builtinId="9" hidden="1"/>
    <cellStyle name="Followed Hyperlink" xfId="427" builtinId="9" hidden="1"/>
    <cellStyle name="Followed Hyperlink" xfId="859" builtinId="9" hidden="1"/>
    <cellStyle name="Followed Hyperlink" xfId="1157" builtinId="9" hidden="1"/>
    <cellStyle name="Followed Hyperlink" xfId="1675" builtinId="9" hidden="1"/>
    <cellStyle name="Followed Hyperlink" xfId="339" builtinId="9" hidden="1"/>
    <cellStyle name="Followed Hyperlink" xfId="2431" builtinId="9" hidden="1"/>
    <cellStyle name="Followed Hyperlink" xfId="208" builtinId="9" hidden="1"/>
    <cellStyle name="Followed Hyperlink" xfId="1615" builtinId="9" hidden="1"/>
    <cellStyle name="Followed Hyperlink" xfId="1218" builtinId="9" hidden="1"/>
    <cellStyle name="Followed Hyperlink" xfId="798" builtinId="9" hidden="1"/>
    <cellStyle name="Followed Hyperlink" xfId="1984" builtinId="9" hidden="1"/>
    <cellStyle name="Followed Hyperlink" xfId="29" builtinId="9" hidden="1"/>
    <cellStyle name="Followed Hyperlink" xfId="2072" builtinId="9" hidden="1"/>
    <cellStyle name="Followed Hyperlink" xfId="760" builtinId="9" hidden="1"/>
    <cellStyle name="Followed Hyperlink" xfId="1256" builtinId="9" hidden="1"/>
    <cellStyle name="Followed Hyperlink" xfId="1577" builtinId="9" hidden="1"/>
    <cellStyle name="Followed Hyperlink" xfId="439" builtinId="9" hidden="1"/>
    <cellStyle name="Followed Hyperlink" xfId="1260" builtinId="9" hidden="1"/>
    <cellStyle name="Followed Hyperlink" xfId="289" builtinId="9" hidden="1"/>
    <cellStyle name="Followed Hyperlink" xfId="1713" builtinId="9" hidden="1"/>
    <cellStyle name="Followed Hyperlink" xfId="1119" builtinId="9" hidden="1"/>
    <cellStyle name="Followed Hyperlink" xfId="897" builtinId="9" hidden="1"/>
    <cellStyle name="Followed Hyperlink" xfId="1935" builtinId="9" hidden="1"/>
    <cellStyle name="Followed Hyperlink" xfId="161" builtinId="9" hidden="1"/>
    <cellStyle name="Followed Hyperlink" xfId="2171" builtinId="9" hidden="1"/>
    <cellStyle name="Followed Hyperlink" xfId="661" builtinId="9" hidden="1"/>
    <cellStyle name="Followed Hyperlink" xfId="1637" builtinId="9" hidden="1"/>
    <cellStyle name="Followed Hyperlink" xfId="1449" builtinId="9" hidden="1"/>
    <cellStyle name="Followed Hyperlink" xfId="1908" builtinId="9" hidden="1"/>
    <cellStyle name="Followed Hyperlink" xfId="2265" builtinId="9" hidden="1"/>
    <cellStyle name="Followed Hyperlink" xfId="2335" builtinId="9" hidden="1"/>
    <cellStyle name="Followed Hyperlink" xfId="2188" builtinId="9" hidden="1"/>
    <cellStyle name="Followed Hyperlink" xfId="190" builtinId="9" hidden="1"/>
    <cellStyle name="Followed Hyperlink" xfId="996" builtinId="9" hidden="1"/>
    <cellStyle name="Followed Hyperlink" xfId="1836" builtinId="9" hidden="1"/>
    <cellStyle name="Followed Hyperlink" xfId="178" builtinId="9" hidden="1"/>
    <cellStyle name="Followed Hyperlink" xfId="2270" builtinId="9" hidden="1"/>
    <cellStyle name="Followed Hyperlink" xfId="674" builtinId="9" hidden="1"/>
    <cellStyle name="Followed Hyperlink" xfId="1454" builtinId="9" hidden="1"/>
    <cellStyle name="Followed Hyperlink" xfId="105" builtinId="9" hidden="1"/>
    <cellStyle name="Followed Hyperlink" xfId="637" builtinId="9" hidden="1"/>
    <cellStyle name="Followed Hyperlink" xfId="2195" builtinId="9" hidden="1"/>
    <cellStyle name="Followed Hyperlink" xfId="145" builtinId="9" hidden="1"/>
    <cellStyle name="Followed Hyperlink" xfId="1911" builtinId="9" hidden="1"/>
    <cellStyle name="Followed Hyperlink" xfId="921" builtinId="9" hidden="1"/>
    <cellStyle name="Followed Hyperlink" xfId="1095" builtinId="9" hidden="1"/>
    <cellStyle name="Followed Hyperlink" xfId="1737" builtinId="9" hidden="1"/>
    <cellStyle name="Followed Hyperlink" xfId="305" builtinId="9" hidden="1"/>
    <cellStyle name="Followed Hyperlink" xfId="2369" builtinId="9" hidden="1"/>
    <cellStyle name="Followed Hyperlink" xfId="654" builtinId="9" hidden="1"/>
    <cellStyle name="Followed Hyperlink" xfId="483" builtinId="9" hidden="1"/>
    <cellStyle name="Followed Hyperlink" xfId="1280" builtinId="9" hidden="1"/>
    <cellStyle name="Followed Hyperlink" xfId="736" builtinId="9" hidden="1"/>
    <cellStyle name="Followed Hyperlink" xfId="2096" builtinId="9" hidden="1"/>
    <cellStyle name="Followed Hyperlink" xfId="48" builtinId="9" hidden="1"/>
    <cellStyle name="Followed Hyperlink" xfId="2010" builtinId="9" hidden="1"/>
    <cellStyle name="Followed Hyperlink" xfId="822" builtinId="9" hidden="1"/>
    <cellStyle name="Followed Hyperlink" xfId="1370" builtinId="9" hidden="1"/>
    <cellStyle name="Followed Hyperlink" xfId="1639" builtinId="9" hidden="1"/>
    <cellStyle name="Followed Hyperlink" xfId="376" builtinId="9" hidden="1"/>
    <cellStyle name="Followed Hyperlink" xfId="2455" builtinId="9" hidden="1"/>
    <cellStyle name="Followed Hyperlink" xfId="1352" builtinId="9" hidden="1"/>
    <cellStyle name="Followed Hyperlink" xfId="1651" builtinId="9" hidden="1"/>
    <cellStyle name="Followed Hyperlink" xfId="1181" builtinId="9" hidden="1"/>
    <cellStyle name="Followed Hyperlink" xfId="835" builtinId="9" hidden="1"/>
    <cellStyle name="Followed Hyperlink" xfId="1997" builtinId="9" hidden="1"/>
    <cellStyle name="Followed Hyperlink" xfId="434" builtinId="9" hidden="1"/>
    <cellStyle name="Followed Hyperlink" xfId="2109" builtinId="9" hidden="1"/>
    <cellStyle name="Followed Hyperlink" xfId="1393" builtinId="9" hidden="1"/>
    <cellStyle name="Followed Hyperlink" xfId="1817" builtinId="9" hidden="1"/>
    <cellStyle name="Followed Hyperlink" xfId="1540" builtinId="9" hidden="1"/>
    <cellStyle name="Followed Hyperlink" xfId="476" builtinId="9" hidden="1"/>
    <cellStyle name="Followed Hyperlink" xfId="2356" builtinId="9" hidden="1"/>
    <cellStyle name="Followed Hyperlink" xfId="264" builtinId="9" hidden="1"/>
    <cellStyle name="Followed Hyperlink" xfId="1750" builtinId="9" hidden="1"/>
    <cellStyle name="Followed Hyperlink" xfId="2233" builtinId="9" hidden="1"/>
    <cellStyle name="Followed Hyperlink" xfId="934" builtinId="9" hidden="1"/>
    <cellStyle name="Followed Hyperlink" xfId="1898" builtinId="9" hidden="1"/>
    <cellStyle name="Followed Hyperlink" xfId="1699" builtinId="9" hidden="1"/>
    <cellStyle name="Followed Hyperlink" xfId="2208" builtinId="9" hidden="1"/>
    <cellStyle name="Followed Hyperlink" xfId="624" builtinId="9" hidden="1"/>
    <cellStyle name="Followed Hyperlink" xfId="1392" builtinId="9" hidden="1"/>
    <cellStyle name="Followed Hyperlink" xfId="1441" builtinId="9" hidden="1"/>
    <cellStyle name="Followed Hyperlink" xfId="45" builtinId="9" hidden="1"/>
    <cellStyle name="Followed Hyperlink" xfId="2257" builtinId="9" hidden="1"/>
    <cellStyle name="Followed Hyperlink" xfId="373" builtinId="9" hidden="1"/>
    <cellStyle name="Followed Hyperlink" xfId="1762" builtinId="9" hidden="1"/>
    <cellStyle name="Followed Hyperlink" xfId="983" builtinId="9" hidden="1"/>
    <cellStyle name="Followed Hyperlink" xfId="1796" builtinId="9" hidden="1"/>
    <cellStyle name="Followed Hyperlink" xfId="1799" builtinId="9" hidden="1"/>
    <cellStyle name="Followed Hyperlink" xfId="215" builtinId="9" hidden="1"/>
    <cellStyle name="Followed Hyperlink" xfId="2307" builtinId="9" hidden="1"/>
    <cellStyle name="Followed Hyperlink" xfId="525" builtinId="9" hidden="1"/>
    <cellStyle name="Followed Hyperlink" xfId="1491" builtinId="9" hidden="1"/>
    <cellStyle name="Followed Hyperlink" xfId="1342" builtinId="9" hidden="1"/>
    <cellStyle name="Followed Hyperlink" xfId="602" builtinId="9" hidden="1"/>
    <cellStyle name="Followed Hyperlink" xfId="2158" builtinId="9" hidden="1"/>
    <cellStyle name="Followed Hyperlink" xfId="66" builtinId="9" hidden="1"/>
    <cellStyle name="Followed Hyperlink" xfId="1948" builtinId="9" hidden="1"/>
    <cellStyle name="Followed Hyperlink" xfId="884" builtinId="9" hidden="1"/>
    <cellStyle name="Followed Hyperlink" xfId="1863" builtinId="9" hidden="1"/>
    <cellStyle name="Followed Hyperlink" xfId="1700" builtinId="9" hidden="1"/>
    <cellStyle name="Followed Hyperlink" xfId="314" builtinId="9" hidden="1"/>
    <cellStyle name="Followed Hyperlink" xfId="2406" builtinId="9" hidden="1"/>
    <cellStyle name="Followed Hyperlink" xfId="954" builtinId="9" hidden="1"/>
    <cellStyle name="Followed Hyperlink" xfId="1590" builtinId="9" hidden="1"/>
    <cellStyle name="Followed Hyperlink" xfId="1671" builtinId="9" hidden="1"/>
    <cellStyle name="Followed Hyperlink" xfId="243" builtinId="9" hidden="1"/>
    <cellStyle name="Followed Hyperlink" xfId="221" builtinId="9" hidden="1"/>
    <cellStyle name="Followed Hyperlink" xfId="71" builtinId="9" hidden="1"/>
    <cellStyle name="Followed Hyperlink" xfId="2047" builtinId="9" hidden="1"/>
    <cellStyle name="Followed Hyperlink" xfId="19" builtinId="9" hidden="1"/>
    <cellStyle name="Followed Hyperlink" xfId="1231" builtinId="9" hidden="1"/>
    <cellStyle name="Followed Hyperlink" xfId="1602" builtinId="9" hidden="1"/>
    <cellStyle name="Followed Hyperlink" xfId="413" builtinId="9" hidden="1"/>
    <cellStyle name="Followed Hyperlink" xfId="2418" builtinId="9" hidden="1"/>
    <cellStyle name="Followed Hyperlink" xfId="326" builtinId="9" hidden="1"/>
    <cellStyle name="Followed Hyperlink" xfId="820" builtinId="9" hidden="1"/>
    <cellStyle name="Followed Hyperlink" xfId="1144" builtinId="9" hidden="1"/>
    <cellStyle name="Followed Hyperlink" xfId="872" builtinId="9" hidden="1"/>
    <cellStyle name="Followed Hyperlink" xfId="1960" builtinId="9" hidden="1"/>
    <cellStyle name="Followed Hyperlink" xfId="38" builtinId="9" hidden="1"/>
    <cellStyle name="Followed Hyperlink" xfId="372" builtinId="9" hidden="1"/>
    <cellStyle name="Followed Hyperlink" xfId="686" builtinId="9" hidden="1"/>
    <cellStyle name="Followed Hyperlink" xfId="1330" builtinId="9" hidden="1"/>
    <cellStyle name="Followed Hyperlink" xfId="1503" builtinId="9" hidden="1"/>
    <cellStyle name="Followed Hyperlink" xfId="513" builtinId="9" hidden="1"/>
    <cellStyle name="Followed Hyperlink" xfId="485" builtinId="9" hidden="1"/>
    <cellStyle name="Followed Hyperlink" xfId="227" builtinId="9" hidden="1"/>
    <cellStyle name="Followed Hyperlink" xfId="1787" builtinId="9" hidden="1"/>
    <cellStyle name="Followed Hyperlink" xfId="1045" builtinId="9" hidden="1"/>
    <cellStyle name="Followed Hyperlink" xfId="971" builtinId="9" hidden="1"/>
    <cellStyle name="Followed Hyperlink" xfId="1861" builtinId="9" hidden="1"/>
    <cellStyle name="Followed Hyperlink" xfId="1443" builtinId="9" hidden="1"/>
    <cellStyle name="Followed Hyperlink" xfId="1756" builtinId="9" hidden="1"/>
    <cellStyle name="Followed Hyperlink" xfId="258" builtinId="9" hidden="1"/>
    <cellStyle name="Followed Hyperlink" xfId="1305" builtinId="9" hidden="1"/>
    <cellStyle name="Followed Hyperlink" xfId="2350" builtinId="9" hidden="1"/>
    <cellStyle name="Followed Hyperlink" xfId="730" builtinId="9" hidden="1"/>
    <cellStyle name="Followed Hyperlink" xfId="679" builtinId="9" hidden="1"/>
    <cellStyle name="Followed Hyperlink" xfId="1202" builtinId="9" hidden="1"/>
    <cellStyle name="Followed Hyperlink" xfId="1299" builtinId="9" hidden="1"/>
    <cellStyle name="Followed Hyperlink" xfId="252" builtinId="9" hidden="1"/>
    <cellStyle name="Followed Hyperlink" xfId="717" builtinId="9" hidden="1"/>
    <cellStyle name="Followed Hyperlink" xfId="2115" builtinId="9" hidden="1"/>
    <cellStyle name="Followed Hyperlink" xfId="1070" builtinId="9" hidden="1"/>
    <cellStyle name="Followed Hyperlink" xfId="83" builtinId="9" hidden="1"/>
    <cellStyle name="Followed Hyperlink" xfId="647" builtinId="9" hidden="1"/>
    <cellStyle name="Followed Hyperlink" xfId="1886" builtinId="9" hidden="1"/>
    <cellStyle name="Followed Hyperlink" xfId="841" builtinId="9" hidden="1"/>
    <cellStyle name="Followed Hyperlink" xfId="1175" builtinId="9" hidden="1"/>
    <cellStyle name="Followed Hyperlink" xfId="2220" builtinId="9" hidden="1"/>
    <cellStyle name="Followed Hyperlink" xfId="1635" builtinId="9" hidden="1"/>
    <cellStyle name="Followed Hyperlink" xfId="253" builtinId="9" hidden="1"/>
    <cellStyle name="Followed Hyperlink" xfId="1404" builtinId="9" hidden="1"/>
    <cellStyle name="Followed Hyperlink" xfId="1962" builtinId="9" hidden="1"/>
    <cellStyle name="Followed Hyperlink" xfId="382" builtinId="9" hidden="1"/>
    <cellStyle name="Followed Hyperlink" xfId="587" builtinId="9" hidden="1"/>
    <cellStyle name="Followed Hyperlink" xfId="1633" builtinId="9" hidden="1"/>
    <cellStyle name="Followed Hyperlink" xfId="1200" builtinId="9" hidden="1"/>
    <cellStyle name="Followed Hyperlink" xfId="2245" builtinId="9" hidden="1"/>
    <cellStyle name="Followed Hyperlink" xfId="1429" builtinId="9" hidden="1"/>
    <cellStyle name="Followed Hyperlink" xfId="612" builtinId="9" hidden="1"/>
    <cellStyle name="Followed Hyperlink" xfId="128" builtinId="9" hidden="1"/>
    <cellStyle name="Followed Hyperlink" xfId="946" builtinId="9" hidden="1"/>
    <cellStyle name="Followed Hyperlink" xfId="1644" builtinId="9" hidden="1"/>
    <cellStyle name="Followed Hyperlink" xfId="1108" builtinId="9" hidden="1"/>
    <cellStyle name="Followed Hyperlink" xfId="1528" builtinId="9" hidden="1"/>
    <cellStyle name="Followed Hyperlink" xfId="711" builtinId="9" hidden="1"/>
    <cellStyle name="Followed Hyperlink" xfId="2214" builtinId="9" hidden="1"/>
    <cellStyle name="Followed Hyperlink" xfId="226" builtinId="9" hidden="1"/>
    <cellStyle name="Followed Hyperlink" xfId="122" builtinId="9" hidden="1"/>
    <cellStyle name="Followed Hyperlink" xfId="1892" builtinId="9" hidden="1"/>
    <cellStyle name="Followed Hyperlink" xfId="1985" builtinId="9" hidden="1"/>
    <cellStyle name="Followed Hyperlink" xfId="940" builtinId="9" hidden="1"/>
    <cellStyle name="Followed Hyperlink" xfId="237" builtinId="9" hidden="1"/>
    <cellStyle name="Followed Hyperlink" xfId="1076" builtinId="9" hidden="1"/>
    <cellStyle name="Followed Hyperlink" xfId="2121" builtinId="9" hidden="1"/>
    <cellStyle name="Followed Hyperlink" xfId="847" builtinId="9" hidden="1"/>
    <cellStyle name="Followed Hyperlink" xfId="1398" builtinId="9" hidden="1"/>
    <cellStyle name="Followed Hyperlink" xfId="351" builtinId="9" hidden="1"/>
    <cellStyle name="Followed Hyperlink" xfId="1290" builtinId="9" hidden="1"/>
    <cellStyle name="Followed Hyperlink" xfId="1818" builtinId="9" hidden="1"/>
    <cellStyle name="Followed Hyperlink" xfId="1435" builtinId="9" hidden="1"/>
    <cellStyle name="Followed Hyperlink" xfId="2443" builtinId="9" hidden="1"/>
    <cellStyle name="Followed Hyperlink" xfId="388" builtinId="9" hidden="1"/>
    <cellStyle name="Hyperlink" xfId="2464" builtinId="8"/>
    <cellStyle name="Normal" xfId="0" builtinId="0"/>
    <cellStyle name="Normal 2" xfId="2467" xr:uid="{3E6B0DD7-7014-4BA3-BD4C-39B6006D3B9D}"/>
    <cellStyle name="Normal 3" xfId="2469" xr:uid="{DE139C92-0F69-4C01-B317-B33DC6478F67}"/>
    <cellStyle name="Normal 3 2" xfId="2474" xr:uid="{F05428E7-B4C5-486A-962B-E6A24DFA07F8}"/>
    <cellStyle name="Per cent" xfId="2" builtinId="5"/>
    <cellStyle name="Warning Text" xfId="7" builtinId="11" customBuiltin="1"/>
  </cellStyles>
  <dxfs count="234">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patternFill>
      </fill>
      <border>
        <left style="thin">
          <color auto="1"/>
        </left>
        <right style="thin">
          <color auto="1"/>
        </right>
        <top style="thin">
          <color auto="1"/>
        </top>
        <bottom style="thin">
          <color auto="1"/>
        </bottom>
        <vertical/>
        <horizontal/>
      </border>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font>
    </dxf>
    <dxf>
      <font>
        <b/>
        <i val="0"/>
      </font>
    </dxf>
    <dxf>
      <font>
        <b/>
        <i val="0"/>
      </font>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font>
    </dxf>
    <dxf>
      <font>
        <b/>
        <i val="0"/>
      </font>
    </dxf>
    <dxf>
      <font>
        <b/>
        <i val="0"/>
      </font>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theme="0" tint="-0.1499679555650502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E9F6D2"/>
        </patternFill>
      </fill>
    </dxf>
    <dxf>
      <font>
        <b/>
        <i val="0"/>
      </font>
      <fill>
        <patternFill>
          <bgColor rgb="FFE9F6D2"/>
        </patternFill>
      </fill>
    </dxf>
  </dxfs>
  <tableStyles count="2" defaultTableStyle="TableStyleMedium2" defaultPivotStyle="PivotStyleLight16">
    <tableStyle name="Report 84" pivot="0" count="2" xr9:uid="{427B862B-F0A4-4AC7-A17C-D2768FAA4A50}">
      <tableStyleElement type="headerRow" dxfId="233"/>
      <tableStyleElement type="secondRowStripe" dxfId="232"/>
    </tableStyle>
    <tableStyle name="Invisible" pivot="0" table="0" count="0" xr9:uid="{1CBF87E9-A1A7-4191-833C-3BEF55D6D291}"/>
  </tableStyles>
  <colors>
    <mruColors>
      <color rgb="FF9984B6"/>
      <color rgb="FFF6FF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6.pn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8.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9.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0.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4</xdr:col>
      <xdr:colOff>2280398</xdr:colOff>
      <xdr:row>7</xdr:row>
      <xdr:rowOff>76200</xdr:rowOff>
    </xdr:to>
    <xdr:pic>
      <xdr:nvPicPr>
        <xdr:cNvPr id="2" name="Picture 1">
          <a:extLst>
            <a:ext uri="{FF2B5EF4-FFF2-40B4-BE49-F238E27FC236}">
              <a16:creationId xmlns:a16="http://schemas.microsoft.com/office/drawing/2014/main" id="{F6DA3729-92AE-4F9C-A998-5436FC627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7882" y="571500"/>
          <a:ext cx="4633633"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xdr:row>
      <xdr:rowOff>0</xdr:rowOff>
    </xdr:from>
    <xdr:to>
      <xdr:col>8</xdr:col>
      <xdr:colOff>409130</xdr:colOff>
      <xdr:row>6</xdr:row>
      <xdr:rowOff>135128</xdr:rowOff>
    </xdr:to>
    <xdr:pic>
      <xdr:nvPicPr>
        <xdr:cNvPr id="3" name="Picture 2">
          <a:extLst>
            <a:ext uri="{FF2B5EF4-FFF2-40B4-BE49-F238E27FC236}">
              <a16:creationId xmlns:a16="http://schemas.microsoft.com/office/drawing/2014/main" id="{52D7C051-0691-4527-A5C2-427836603D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08912" y="762000"/>
          <a:ext cx="3120954" cy="516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997323</xdr:colOff>
      <xdr:row>2</xdr:row>
      <xdr:rowOff>67236</xdr:rowOff>
    </xdr:from>
    <xdr:to>
      <xdr:col>3</xdr:col>
      <xdr:colOff>2655794</xdr:colOff>
      <xdr:row>3</xdr:row>
      <xdr:rowOff>268942</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6EE549D-0AF5-3684-EC33-1079888AEB72}"/>
            </a:ext>
          </a:extLst>
        </xdr:cNvPr>
        <xdr:cNvSpPr/>
      </xdr:nvSpPr>
      <xdr:spPr>
        <a:xfrm>
          <a:off x="3406588" y="448236"/>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3059206</xdr:colOff>
      <xdr:row>2</xdr:row>
      <xdr:rowOff>78441</xdr:rowOff>
    </xdr:from>
    <xdr:to>
      <xdr:col>2</xdr:col>
      <xdr:colOff>4717677</xdr:colOff>
      <xdr:row>3</xdr:row>
      <xdr:rowOff>280147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A2979A2-66E5-4DC4-9847-4181A4E2BDDD}"/>
            </a:ext>
          </a:extLst>
        </xdr:cNvPr>
        <xdr:cNvSpPr/>
      </xdr:nvSpPr>
      <xdr:spPr>
        <a:xfrm>
          <a:off x="3417794" y="459441"/>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560294</xdr:colOff>
      <xdr:row>1</xdr:row>
      <xdr:rowOff>100853</xdr:rowOff>
    </xdr:from>
    <xdr:to>
      <xdr:col>22</xdr:col>
      <xdr:colOff>393327</xdr:colOff>
      <xdr:row>6</xdr:row>
      <xdr:rowOff>110378</xdr:rowOff>
    </xdr:to>
    <xdr:pic>
      <xdr:nvPicPr>
        <xdr:cNvPr id="2" name="Picture 1">
          <a:extLst>
            <a:ext uri="{FF2B5EF4-FFF2-40B4-BE49-F238E27FC236}">
              <a16:creationId xmlns:a16="http://schemas.microsoft.com/office/drawing/2014/main" id="{0EED9F78-7899-38EF-C6B2-6B59D0438D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265" y="324971"/>
          <a:ext cx="5884209" cy="1690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347382</xdr:colOff>
      <xdr:row>1</xdr:row>
      <xdr:rowOff>44823</xdr:rowOff>
    </xdr:from>
    <xdr:to>
      <xdr:col>12</xdr:col>
      <xdr:colOff>190500</xdr:colOff>
      <xdr:row>3</xdr:row>
      <xdr:rowOff>22412</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75D6694-1EC7-4B2F-B89A-7AF3D763447E}"/>
            </a:ext>
          </a:extLst>
        </xdr:cNvPr>
        <xdr:cNvSpPr/>
      </xdr:nvSpPr>
      <xdr:spPr>
        <a:xfrm>
          <a:off x="8382000" y="268941"/>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2969558</xdr:colOff>
      <xdr:row>2</xdr:row>
      <xdr:rowOff>100853</xdr:rowOff>
    </xdr:from>
    <xdr:to>
      <xdr:col>2</xdr:col>
      <xdr:colOff>4628029</xdr:colOff>
      <xdr:row>4</xdr:row>
      <xdr:rowOff>11206</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9713400-0316-4E57-BDE3-759C95AE0F78}"/>
            </a:ext>
          </a:extLst>
        </xdr:cNvPr>
        <xdr:cNvSpPr/>
      </xdr:nvSpPr>
      <xdr:spPr>
        <a:xfrm>
          <a:off x="3328146" y="481853"/>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123264</xdr:colOff>
      <xdr:row>1</xdr:row>
      <xdr:rowOff>123264</xdr:rowOff>
    </xdr:from>
    <xdr:to>
      <xdr:col>2</xdr:col>
      <xdr:colOff>1602441</xdr:colOff>
      <xdr:row>2</xdr:row>
      <xdr:rowOff>425823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D5E799E-56DF-4EDB-BE87-9C7DFCA0A3EC}"/>
            </a:ext>
          </a:extLst>
        </xdr:cNvPr>
        <xdr:cNvSpPr/>
      </xdr:nvSpPr>
      <xdr:spPr>
        <a:xfrm>
          <a:off x="302558" y="313764"/>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100853</xdr:colOff>
      <xdr:row>1</xdr:row>
      <xdr:rowOff>78441</xdr:rowOff>
    </xdr:from>
    <xdr:to>
      <xdr:col>3</xdr:col>
      <xdr:colOff>526677</xdr:colOff>
      <xdr:row>2</xdr:row>
      <xdr:rowOff>381000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928744A-C4A4-4E45-AF32-0C07E7EBE791}"/>
            </a:ext>
          </a:extLst>
        </xdr:cNvPr>
        <xdr:cNvSpPr/>
      </xdr:nvSpPr>
      <xdr:spPr>
        <a:xfrm>
          <a:off x="280147" y="268941"/>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515472</xdr:colOff>
      <xdr:row>2</xdr:row>
      <xdr:rowOff>44824</xdr:rowOff>
    </xdr:from>
    <xdr:to>
      <xdr:col>4</xdr:col>
      <xdr:colOff>795619</xdr:colOff>
      <xdr:row>3</xdr:row>
      <xdr:rowOff>246530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587164B-89AA-4BFE-8209-D59F9653D864}"/>
            </a:ext>
          </a:extLst>
        </xdr:cNvPr>
        <xdr:cNvSpPr/>
      </xdr:nvSpPr>
      <xdr:spPr>
        <a:xfrm>
          <a:off x="3260913" y="425824"/>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1322294</xdr:colOff>
      <xdr:row>2</xdr:row>
      <xdr:rowOff>56029</xdr:rowOff>
    </xdr:from>
    <xdr:to>
      <xdr:col>4</xdr:col>
      <xdr:colOff>1266265</xdr:colOff>
      <xdr:row>3</xdr:row>
      <xdr:rowOff>257735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1F62711-E569-4C49-8485-25C969656E4E}"/>
            </a:ext>
          </a:extLst>
        </xdr:cNvPr>
        <xdr:cNvSpPr/>
      </xdr:nvSpPr>
      <xdr:spPr>
        <a:xfrm>
          <a:off x="3395382" y="437029"/>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64714</xdr:colOff>
      <xdr:row>4</xdr:row>
      <xdr:rowOff>150578</xdr:rowOff>
    </xdr:from>
    <xdr:to>
      <xdr:col>3</xdr:col>
      <xdr:colOff>261936</xdr:colOff>
      <xdr:row>4</xdr:row>
      <xdr:rowOff>649940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6E49511-43E0-4112-BE3E-E738F143B389}"/>
            </a:ext>
          </a:extLst>
        </xdr:cNvPr>
        <xdr:cNvSpPr/>
      </xdr:nvSpPr>
      <xdr:spPr>
        <a:xfrm>
          <a:off x="826714" y="1126891"/>
          <a:ext cx="1649785" cy="4993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1075766</xdr:colOff>
      <xdr:row>2</xdr:row>
      <xdr:rowOff>100853</xdr:rowOff>
    </xdr:from>
    <xdr:to>
      <xdr:col>4</xdr:col>
      <xdr:colOff>1322295</xdr:colOff>
      <xdr:row>4</xdr:row>
      <xdr:rowOff>11206</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3F6D7C6-4B67-4DB0-8D2D-5807BE920046}"/>
            </a:ext>
          </a:extLst>
        </xdr:cNvPr>
        <xdr:cNvSpPr/>
      </xdr:nvSpPr>
      <xdr:spPr>
        <a:xfrm>
          <a:off x="3328148" y="481853"/>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61</xdr:row>
      <xdr:rowOff>0</xdr:rowOff>
    </xdr:from>
    <xdr:to>
      <xdr:col>11</xdr:col>
      <xdr:colOff>486441</xdr:colOff>
      <xdr:row>81</xdr:row>
      <xdr:rowOff>188251</xdr:rowOff>
    </xdr:to>
    <xdr:pic>
      <xdr:nvPicPr>
        <xdr:cNvPr id="2" name="Picture 1">
          <a:extLst>
            <a:ext uri="{FF2B5EF4-FFF2-40B4-BE49-F238E27FC236}">
              <a16:creationId xmlns:a16="http://schemas.microsoft.com/office/drawing/2014/main" id="{7246C08A-0C2B-49BD-A0A1-D7CF4C1E9C0A}"/>
            </a:ext>
          </a:extLst>
        </xdr:cNvPr>
        <xdr:cNvPicPr>
          <a:picLocks noChangeAspect="1"/>
        </xdr:cNvPicPr>
      </xdr:nvPicPr>
      <xdr:blipFill>
        <a:blip xmlns:r="http://schemas.openxmlformats.org/officeDocument/2006/relationships" r:embed="rId1"/>
        <a:stretch>
          <a:fillRect/>
        </a:stretch>
      </xdr:blipFill>
      <xdr:spPr>
        <a:xfrm>
          <a:off x="358588" y="7234518"/>
          <a:ext cx="9593014" cy="3953427"/>
        </a:xfrm>
        <a:prstGeom prst="rect">
          <a:avLst/>
        </a:prstGeom>
      </xdr:spPr>
    </xdr:pic>
    <xdr:clientData/>
  </xdr:twoCellAnchor>
  <xdr:twoCellAnchor>
    <xdr:from>
      <xdr:col>3</xdr:col>
      <xdr:colOff>1580030</xdr:colOff>
      <xdr:row>2</xdr:row>
      <xdr:rowOff>67235</xdr:rowOff>
    </xdr:from>
    <xdr:to>
      <xdr:col>4</xdr:col>
      <xdr:colOff>1524001</xdr:colOff>
      <xdr:row>3</xdr:row>
      <xdr:rowOff>268941</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FF6DE75B-07B0-4BE9-BF95-ED2E3C676BF8}"/>
            </a:ext>
          </a:extLst>
        </xdr:cNvPr>
        <xdr:cNvSpPr/>
      </xdr:nvSpPr>
      <xdr:spPr>
        <a:xfrm>
          <a:off x="3316942" y="448235"/>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48557</xdr:colOff>
      <xdr:row>4</xdr:row>
      <xdr:rowOff>160618</xdr:rowOff>
    </xdr:from>
    <xdr:to>
      <xdr:col>2</xdr:col>
      <xdr:colOff>1819088</xdr:colOff>
      <xdr:row>4</xdr:row>
      <xdr:rowOff>653677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F3758C5-AC50-4AC7-8A8B-C66B532BA640}"/>
            </a:ext>
          </a:extLst>
        </xdr:cNvPr>
        <xdr:cNvSpPr/>
      </xdr:nvSpPr>
      <xdr:spPr>
        <a:xfrm>
          <a:off x="437028" y="1131794"/>
          <a:ext cx="177053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20</xdr:col>
      <xdr:colOff>414616</xdr:colOff>
      <xdr:row>5</xdr:row>
      <xdr:rowOff>33618</xdr:rowOff>
    </xdr:from>
    <xdr:to>
      <xdr:col>22</xdr:col>
      <xdr:colOff>661146</xdr:colOff>
      <xdr:row>5</xdr:row>
      <xdr:rowOff>33618</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a:off x="15740341" y="948018"/>
          <a:ext cx="1275230" cy="0"/>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2</xdr:col>
      <xdr:colOff>209550</xdr:colOff>
      <xdr:row>132</xdr:row>
      <xdr:rowOff>180975</xdr:rowOff>
    </xdr:from>
    <xdr:to>
      <xdr:col>7</xdr:col>
      <xdr:colOff>406198</xdr:colOff>
      <xdr:row>172</xdr:row>
      <xdr:rowOff>57150</xdr:rowOff>
    </xdr:to>
    <xdr:pic>
      <xdr:nvPicPr>
        <xdr:cNvPr id="4" name="Picture 3">
          <a:extLst>
            <a:ext uri="{FF2B5EF4-FFF2-40B4-BE49-F238E27FC236}">
              <a16:creationId xmlns:a16="http://schemas.microsoft.com/office/drawing/2014/main" id="{78F9B06A-F07E-4C18-ADEF-2708C93DA8F2}"/>
            </a:ext>
            <a:ext uri="{147F2762-F138-4A5C-976F-8EAC2B608ADB}">
              <a16:predDERef xmlns:a16="http://schemas.microsoft.com/office/drawing/2014/main" pred="{9D4C8E66-03C5-2F25-940F-A07CDA3DE450}"/>
            </a:ext>
          </a:extLst>
        </xdr:cNvPr>
        <xdr:cNvPicPr>
          <a:picLocks noChangeAspect="1"/>
        </xdr:cNvPicPr>
      </xdr:nvPicPr>
      <xdr:blipFill>
        <a:blip xmlns:r="http://schemas.openxmlformats.org/officeDocument/2006/relationships" r:embed="rId1"/>
        <a:stretch>
          <a:fillRect/>
        </a:stretch>
      </xdr:blipFill>
      <xdr:spPr>
        <a:xfrm rot="5413121">
          <a:off x="2146199" y="107134126"/>
          <a:ext cx="7496175" cy="10645573"/>
        </a:xfrm>
        <a:prstGeom prst="rect">
          <a:avLst/>
        </a:prstGeom>
      </xdr:spPr>
    </xdr:pic>
    <xdr:clientData/>
  </xdr:twoCellAnchor>
  <xdr:twoCellAnchor editAs="oneCell">
    <xdr:from>
      <xdr:col>2</xdr:col>
      <xdr:colOff>66675</xdr:colOff>
      <xdr:row>72</xdr:row>
      <xdr:rowOff>180975</xdr:rowOff>
    </xdr:from>
    <xdr:to>
      <xdr:col>4</xdr:col>
      <xdr:colOff>1044389</xdr:colOff>
      <xdr:row>129</xdr:row>
      <xdr:rowOff>104775</xdr:rowOff>
    </xdr:to>
    <xdr:pic>
      <xdr:nvPicPr>
        <xdr:cNvPr id="5" name="Picture 4">
          <a:extLst>
            <a:ext uri="{FF2B5EF4-FFF2-40B4-BE49-F238E27FC236}">
              <a16:creationId xmlns:a16="http://schemas.microsoft.com/office/drawing/2014/main" id="{CDF342EF-DC71-4740-B668-AB7A63879F20}"/>
            </a:ext>
            <a:ext uri="{147F2762-F138-4A5C-976F-8EAC2B608ADB}">
              <a16:predDERef xmlns:a16="http://schemas.microsoft.com/office/drawing/2014/main" pred="{BFC97398-97E2-48A0-9A12-30033806C53F}"/>
            </a:ext>
          </a:extLst>
        </xdr:cNvPr>
        <xdr:cNvPicPr>
          <a:picLocks noChangeAspect="1"/>
        </xdr:cNvPicPr>
      </xdr:nvPicPr>
      <xdr:blipFill>
        <a:blip xmlns:r="http://schemas.openxmlformats.org/officeDocument/2006/relationships" r:embed="rId2"/>
        <a:stretch>
          <a:fillRect/>
        </a:stretch>
      </xdr:blipFill>
      <xdr:spPr>
        <a:xfrm>
          <a:off x="428625" y="97278825"/>
          <a:ext cx="7950014" cy="10782300"/>
        </a:xfrm>
        <a:prstGeom prst="rect">
          <a:avLst/>
        </a:prstGeom>
      </xdr:spPr>
    </xdr:pic>
    <xdr:clientData/>
  </xdr:twoCellAnchor>
  <xdr:twoCellAnchor>
    <xdr:from>
      <xdr:col>3</xdr:col>
      <xdr:colOff>1098177</xdr:colOff>
      <xdr:row>2</xdr:row>
      <xdr:rowOff>100853</xdr:rowOff>
    </xdr:from>
    <xdr:to>
      <xdr:col>3</xdr:col>
      <xdr:colOff>2756648</xdr:colOff>
      <xdr:row>4</xdr:row>
      <xdr:rowOff>11206</xdr:rowOff>
    </xdr:to>
    <xdr:sp macro="" textlink="">
      <xdr:nvSpPr>
        <xdr:cNvPr id="3" name="Rectangle: Rounded Corners 2">
          <a:hlinkClick xmlns:r="http://schemas.openxmlformats.org/officeDocument/2006/relationships" r:id="rId3"/>
          <a:extLst>
            <a:ext uri="{FF2B5EF4-FFF2-40B4-BE49-F238E27FC236}">
              <a16:creationId xmlns:a16="http://schemas.microsoft.com/office/drawing/2014/main" id="{4B7F00D3-9164-4482-9ABD-9223F834BE49}"/>
            </a:ext>
          </a:extLst>
        </xdr:cNvPr>
        <xdr:cNvSpPr/>
      </xdr:nvSpPr>
      <xdr:spPr>
        <a:xfrm>
          <a:off x="3171265" y="481853"/>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63500</xdr:colOff>
      <xdr:row>3</xdr:row>
      <xdr:rowOff>986118</xdr:rowOff>
    </xdr:from>
    <xdr:to>
      <xdr:col>3</xdr:col>
      <xdr:colOff>134471</xdr:colOff>
      <xdr:row>4</xdr:row>
      <xdr:rowOff>127001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36297E4-7E1E-45D1-914B-78A951E449B3}"/>
            </a:ext>
          </a:extLst>
        </xdr:cNvPr>
        <xdr:cNvSpPr/>
      </xdr:nvSpPr>
      <xdr:spPr>
        <a:xfrm>
          <a:off x="451971" y="1665942"/>
          <a:ext cx="1871382" cy="6125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705971</xdr:colOff>
      <xdr:row>2</xdr:row>
      <xdr:rowOff>56029</xdr:rowOff>
    </xdr:from>
    <xdr:to>
      <xdr:col>6</xdr:col>
      <xdr:colOff>257737</xdr:colOff>
      <xdr:row>3</xdr:row>
      <xdr:rowOff>257735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5CC42D4-7F6E-457F-B235-044F70AA8754}"/>
            </a:ext>
          </a:extLst>
        </xdr:cNvPr>
        <xdr:cNvSpPr/>
      </xdr:nvSpPr>
      <xdr:spPr>
        <a:xfrm>
          <a:off x="3227295" y="437029"/>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11206</xdr:colOff>
      <xdr:row>4</xdr:row>
      <xdr:rowOff>67235</xdr:rowOff>
    </xdr:from>
    <xdr:to>
      <xdr:col>2</xdr:col>
      <xdr:colOff>1669677</xdr:colOff>
      <xdr:row>6</xdr:row>
      <xdr:rowOff>179294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8064C64-65A9-45AC-A70A-4C1DB7DDC3A8}"/>
            </a:ext>
          </a:extLst>
        </xdr:cNvPr>
        <xdr:cNvSpPr/>
      </xdr:nvSpPr>
      <xdr:spPr>
        <a:xfrm>
          <a:off x="369794" y="1030941"/>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504264</xdr:colOff>
      <xdr:row>2</xdr:row>
      <xdr:rowOff>112059</xdr:rowOff>
    </xdr:from>
    <xdr:to>
      <xdr:col>3</xdr:col>
      <xdr:colOff>2162735</xdr:colOff>
      <xdr:row>4</xdr:row>
      <xdr:rowOff>22412</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5738E70-5846-4CA0-9983-8D257A4435CE}"/>
            </a:ext>
          </a:extLst>
        </xdr:cNvPr>
        <xdr:cNvSpPr/>
      </xdr:nvSpPr>
      <xdr:spPr>
        <a:xfrm>
          <a:off x="3238499" y="493059"/>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313764</xdr:colOff>
      <xdr:row>2</xdr:row>
      <xdr:rowOff>67235</xdr:rowOff>
    </xdr:from>
    <xdr:to>
      <xdr:col>5</xdr:col>
      <xdr:colOff>1053353</xdr:colOff>
      <xdr:row>3</xdr:row>
      <xdr:rowOff>268941</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D380A63B-A1AA-4A95-A303-C9238FAB0710}"/>
            </a:ext>
          </a:extLst>
        </xdr:cNvPr>
        <xdr:cNvSpPr/>
      </xdr:nvSpPr>
      <xdr:spPr>
        <a:xfrm>
          <a:off x="3305735" y="448235"/>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34</xdr:row>
      <xdr:rowOff>0</xdr:rowOff>
    </xdr:from>
    <xdr:to>
      <xdr:col>4</xdr:col>
      <xdr:colOff>1113624</xdr:colOff>
      <xdr:row>50</xdr:row>
      <xdr:rowOff>150600</xdr:rowOff>
    </xdr:to>
    <xdr:pic>
      <xdr:nvPicPr>
        <xdr:cNvPr id="3" name="Picture 2">
          <a:extLst>
            <a:ext uri="{FF2B5EF4-FFF2-40B4-BE49-F238E27FC236}">
              <a16:creationId xmlns:a16="http://schemas.microsoft.com/office/drawing/2014/main" id="{1C2BB5C3-5FC4-4AB1-B950-5CECB4133995}"/>
            </a:ext>
          </a:extLst>
        </xdr:cNvPr>
        <xdr:cNvPicPr>
          <a:picLocks noChangeAspect="1"/>
        </xdr:cNvPicPr>
      </xdr:nvPicPr>
      <xdr:blipFill>
        <a:blip xmlns:r="http://schemas.openxmlformats.org/officeDocument/2006/relationships" r:embed="rId1"/>
        <a:stretch>
          <a:fillRect/>
        </a:stretch>
      </xdr:blipFill>
      <xdr:spPr>
        <a:xfrm>
          <a:off x="358588" y="5853953"/>
          <a:ext cx="4696480" cy="3162741"/>
        </a:xfrm>
        <a:prstGeom prst="rect">
          <a:avLst/>
        </a:prstGeom>
      </xdr:spPr>
    </xdr:pic>
    <xdr:clientData/>
  </xdr:twoCellAnchor>
  <xdr:twoCellAnchor>
    <xdr:from>
      <xdr:col>3</xdr:col>
      <xdr:colOff>235324</xdr:colOff>
      <xdr:row>2</xdr:row>
      <xdr:rowOff>56030</xdr:rowOff>
    </xdr:from>
    <xdr:to>
      <xdr:col>4</xdr:col>
      <xdr:colOff>1008531</xdr:colOff>
      <xdr:row>3</xdr:row>
      <xdr:rowOff>257736</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5726AA37-67B1-4A92-B13C-F7B757B21EE2}"/>
            </a:ext>
          </a:extLst>
        </xdr:cNvPr>
        <xdr:cNvSpPr/>
      </xdr:nvSpPr>
      <xdr:spPr>
        <a:xfrm>
          <a:off x="3305736" y="437030"/>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drawings/drawing21.xml><?xml version="1.0" encoding="utf-8"?>
<xdr:wsDr xmlns:xdr="http://schemas.openxmlformats.org/drawingml/2006/spreadsheetDrawing" xmlns:a="http://schemas.openxmlformats.org/drawingml/2006/main">
  <xdr:oneCellAnchor>
    <xdr:from>
      <xdr:col>4</xdr:col>
      <xdr:colOff>44824</xdr:colOff>
      <xdr:row>4</xdr:row>
      <xdr:rowOff>112059</xdr:rowOff>
    </xdr:from>
    <xdr:ext cx="9647962" cy="937629"/>
    <xdr:sp macro="" textlink="">
      <xdr:nvSpPr>
        <xdr:cNvPr id="2" name="Rectangle 1">
          <a:extLst>
            <a:ext uri="{FF2B5EF4-FFF2-40B4-BE49-F238E27FC236}">
              <a16:creationId xmlns:a16="http://schemas.microsoft.com/office/drawing/2014/main" id="{454FAAE9-EAB0-45A6-A458-16D84C4CADBA}"/>
            </a:ext>
          </a:extLst>
        </xdr:cNvPr>
        <xdr:cNvSpPr/>
      </xdr:nvSpPr>
      <xdr:spPr>
        <a:xfrm>
          <a:off x="3272118" y="1075765"/>
          <a:ext cx="9647962"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Greenbase will complete this tab</a:t>
          </a:r>
        </a:p>
      </xdr:txBody>
    </xdr:sp>
    <xdr:clientData/>
  </xdr:oneCellAnchor>
  <xdr:twoCellAnchor>
    <xdr:from>
      <xdr:col>17</xdr:col>
      <xdr:colOff>201706</xdr:colOff>
      <xdr:row>1</xdr:row>
      <xdr:rowOff>134470</xdr:rowOff>
    </xdr:from>
    <xdr:to>
      <xdr:col>19</xdr:col>
      <xdr:colOff>22412</xdr:colOff>
      <xdr:row>3</xdr:row>
      <xdr:rowOff>145676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28BCB72E-36AB-4734-95C4-9EB1E6C3C3AC}"/>
            </a:ext>
          </a:extLst>
        </xdr:cNvPr>
        <xdr:cNvSpPr/>
      </xdr:nvSpPr>
      <xdr:spPr>
        <a:xfrm>
          <a:off x="14489206" y="324970"/>
          <a:ext cx="1658471" cy="4930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000"/>
            <a:t>DASHBOARD</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ateria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s"/>
      <sheetName val="Title"/>
      <sheetName val="Geology"/>
    </sheetNames>
    <sheetDataSet>
      <sheetData sheetId="0" refreshError="1"/>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Gracie Charlton" id="{2E6E983B-7154-42ED-864E-B4563DD3542A}" userId="S::gracie.charlton@ravenswoodgold.com::4ad30703-86a3-457f-aef3-49240d0fd3c5" providerId="AD"/>
  <person displayName="Stuart Ballantyne" id="{22AA1331-5F2B-4AD7-A471-AF5FB8879C87}" userId="S::stuart.ballantyne@ravenswoodgold.com::b6c1c342-0139-4691-9023-52484309e41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0" dT="2023-07-04T03:32:49.23" personId="{2E6E983B-7154-42ED-864E-B4563DD3542A}" id="{26571763-1F5E-4A7B-AD2B-728E15BB10E1}">
    <text>This property has solar.</text>
  </threadedComment>
</ThreadedComments>
</file>

<file path=xl/threadedComments/threadedComment2.xml><?xml version="1.0" encoding="utf-8"?>
<ThreadedComments xmlns="http://schemas.microsoft.com/office/spreadsheetml/2018/threadedcomments" xmlns:x="http://schemas.openxmlformats.org/spreadsheetml/2006/main">
  <threadedComment ref="P20" dT="2026-01-16T23:31:32.09" personId="{22AA1331-5F2B-4AD7-A471-AF5FB8879C87}" id="{4FD58E62-3A6D-4E07-82DC-D68672988A4D}">
    <text>no data provided</text>
  </threadedComment>
</ThreadedComments>
</file>

<file path=xl/threadedComments/threadedComment3.xml><?xml version="1.0" encoding="utf-8"?>
<ThreadedComments xmlns="http://schemas.microsoft.com/office/spreadsheetml/2018/threadedcomments" xmlns:x="http://schemas.openxmlformats.org/spreadsheetml/2006/main">
  <threadedComment ref="G14" dT="2024-07-25T00:48:12.00" personId="{2E6E983B-7154-42ED-864E-B4563DD3542A}" id="{43FCDAF6-D5C9-4DBE-AB19-A7B8D72D33CC}">
    <text>Lined facility - assume no seepage.</text>
  </threadedComment>
  <threadedComment ref="G25" dT="2024-07-25T00:48:12.00" personId="{2E6E983B-7154-42ED-864E-B4563DD3542A}" id="{01C50E99-4601-4DB3-9E4D-EDF7AAAFFD05}">
    <text>Lined facility - assume no seepage.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info@ravenswoodgold.com" TargetMode="External"/><Relationship Id="rId2" Type="http://schemas.openxmlformats.org/officeDocument/2006/relationships/hyperlink" Target="https://www.ravenswoodgold.com/" TargetMode="External"/><Relationship Id="rId1" Type="http://schemas.openxmlformats.org/officeDocument/2006/relationships/hyperlink" Target="mailto:info@ravenswoodgold.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Library/Containers/com.apple.mail/Data/Library/Mail%20Downloads/0C2BB975-3FE3-4B1C-AC27-1B1371890BD0/01.%20Production%20Stats/Production%20Stats" TargetMode="External"/><Relationship Id="rId13" Type="http://schemas.openxmlformats.org/officeDocument/2006/relationships/vmlDrawing" Target="../drawings/vmlDrawing2.vml"/><Relationship Id="rId3" Type="http://schemas.openxmlformats.org/officeDocument/2006/relationships/hyperlink" Target="../Library/Containers/com.apple.mail/Data/Library/Mail%20Downloads/0C2BB975-3FE3-4B1C-AC27-1B1371890BD0/01.%20Production%20Stats/Electricity/CS%20ENERGY%20(2025-2026)" TargetMode="External"/><Relationship Id="rId7" Type="http://schemas.openxmlformats.org/officeDocument/2006/relationships/hyperlink" Target="../Library/Containers/com.apple.mail/Data/Library/Mail%20Downloads/0C2BB975-3FE3-4B1C-AC27-1B1371890BD0/01.%20Production%20Stats/Production%20Stats" TargetMode="External"/><Relationship Id="rId12" Type="http://schemas.openxmlformats.org/officeDocument/2006/relationships/drawing" Target="../drawings/drawing6.xml"/><Relationship Id="rId2" Type="http://schemas.openxmlformats.org/officeDocument/2006/relationships/hyperlink" Target="../Library/Containers/com.apple.mail/Data/Library/Mail%20Downloads/0C2BB975-3FE3-4B1C-AC27-1B1371890BD0/01.%20Production%20Stats/Electricity/ERGON%20(2025-2026)/ERGON_307%20Queens%20Street_2025-2026" TargetMode="External"/><Relationship Id="rId1" Type="http://schemas.openxmlformats.org/officeDocument/2006/relationships/hyperlink" Target="../Library/Containers/MonthlyReport/Shared%20Documents/Forms/AllItems.aspx?id=%2Fsites%2FMonthlyReport%2FShared%20Documents%2FMonth%20End&amp;viewid=54ede8de%2D130a%2D4ee5%2D8a3a%2D13526c08472b" TargetMode="External"/><Relationship Id="rId6" Type="http://schemas.openxmlformats.org/officeDocument/2006/relationships/hyperlink" Target="../Library/Containers/com.apple.mail/Data/Library/Mail%20Downloads/0C2BB975-3FE3-4B1C-AC27-1B1371890BD0/01.%20Production%20Stats/Production%20Stats" TargetMode="External"/><Relationship Id="rId11" Type="http://schemas.openxmlformats.org/officeDocument/2006/relationships/hyperlink" Target="../Library/Containers/com.apple.mail/Data/Library/Mail%20Downloads/0C2BB975-3FE3-4B1C-AC27-1B1371890BD0/01.%20Production%20Stats/Electricity/ERGON%20(2025-2026)/ERGON_Electricity%20Purchased_2025-2026" TargetMode="External"/><Relationship Id="rId5" Type="http://schemas.openxmlformats.org/officeDocument/2006/relationships/hyperlink" Target="../Library/Containers/com.apple.mail/Data/Library/Mail%20Downloads/0C2BB975-3FE3-4B1C-AC27-1B1371890BD0/01.%20Production%20Stats/Power%20House" TargetMode="External"/><Relationship Id="rId15" Type="http://schemas.microsoft.com/office/2017/10/relationships/threadedComment" Target="../threadedComments/threadedComment1.xml"/><Relationship Id="rId10" Type="http://schemas.openxmlformats.org/officeDocument/2006/relationships/hyperlink" Target="../Library/Containers/com.apple.mail/Data/Library/Mail%20Downloads/0C2BB975-3FE3-4B1C-AC27-1B1371890BD0/01.%20Production%20Stats/Production%20Stats" TargetMode="External"/><Relationship Id="rId4" Type="http://schemas.openxmlformats.org/officeDocument/2006/relationships/hyperlink" Target="../Library/Containers/com.apple.mail/Data/Library/Mail%20Downloads/0C2BB975-3FE3-4B1C-AC27-1B1371890BD0/01.%20Production%20Stats/Electricity/CS%20ENERGY%20(2025-2026)" TargetMode="External"/><Relationship Id="rId9" Type="http://schemas.openxmlformats.org/officeDocument/2006/relationships/hyperlink" Target="../Library/Containers/com.apple.mail/Data/Library/Mail%20Downloads/0C2BB975-3FE3-4B1C-AC27-1B1371890BD0/01.%20Production%20Stats/Production%20Stats" TargetMode="External"/><Relationship Id="rId1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3.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5.xml"/><Relationship Id="rId1" Type="http://schemas.openxmlformats.org/officeDocument/2006/relationships/printerSettings" Target="../printerSettings/printerSettings11.bin"/><Relationship Id="rId5" Type="http://schemas.microsoft.com/office/2017/10/relationships/threadedComment" Target="../threadedComments/threadedComment3.xml"/><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17.bin"/><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499984740745262"/>
  </sheetPr>
  <dimension ref="A5:L259"/>
  <sheetViews>
    <sheetView topLeftCell="A51" zoomScale="85" zoomScaleNormal="85" workbookViewId="0">
      <selection activeCell="K30" sqref="K30"/>
    </sheetView>
  </sheetViews>
  <sheetFormatPr baseColWidth="10" defaultColWidth="9.1640625" defaultRowHeight="16"/>
  <cols>
    <col min="1" max="2" width="2.6640625" style="141" customWidth="1"/>
    <col min="3" max="3" width="7.5" style="1" bestFit="1" customWidth="1"/>
    <col min="4" max="4" width="35.33203125" style="1" customWidth="1"/>
    <col min="5" max="5" width="55.6640625" style="1" customWidth="1"/>
    <col min="6" max="6" width="2.6640625" style="1" customWidth="1"/>
    <col min="7" max="9" width="20.33203125" style="1" customWidth="1"/>
    <col min="10" max="10" width="2.6640625" style="1" customWidth="1"/>
    <col min="11" max="11" width="75.6640625" style="1" customWidth="1"/>
    <col min="12" max="12" width="2.6640625" style="1" customWidth="1"/>
    <col min="13" max="13" width="18.83203125" style="1" customWidth="1"/>
    <col min="14" max="16384" width="9.1640625" style="1"/>
  </cols>
  <sheetData>
    <row r="5" spans="4:12">
      <c r="L5" s="25"/>
    </row>
    <row r="6" spans="4:12">
      <c r="D6" s="25"/>
      <c r="H6" s="25"/>
    </row>
    <row r="14" spans="4:12" ht="23">
      <c r="D14" s="26" t="s">
        <v>0</v>
      </c>
    </row>
    <row r="15" spans="4:12">
      <c r="G15" s="93" t="s">
        <v>1</v>
      </c>
    </row>
    <row r="16" spans="4:12" ht="18">
      <c r="D16" s="24" t="s">
        <v>2</v>
      </c>
      <c r="G16" s="1" t="s">
        <v>3</v>
      </c>
      <c r="H16" s="1" t="s">
        <v>4</v>
      </c>
    </row>
    <row r="17" spans="1:11">
      <c r="G17" s="1" t="s">
        <v>5</v>
      </c>
      <c r="H17" s="1" t="s">
        <v>6</v>
      </c>
    </row>
    <row r="18" spans="1:11">
      <c r="G18" s="1" t="s">
        <v>7</v>
      </c>
      <c r="H18" s="1" t="s">
        <v>8</v>
      </c>
    </row>
    <row r="19" spans="1:11" ht="23">
      <c r="D19" s="26" t="s">
        <v>9</v>
      </c>
      <c r="G19" s="1" t="s">
        <v>10</v>
      </c>
    </row>
    <row r="20" spans="1:11" ht="23">
      <c r="D20" s="26" t="s">
        <v>11</v>
      </c>
      <c r="G20" s="1" t="s">
        <v>12</v>
      </c>
      <c r="H20" s="143" t="s">
        <v>13</v>
      </c>
    </row>
    <row r="22" spans="1:11" ht="23">
      <c r="D22" s="26" t="s">
        <v>14</v>
      </c>
      <c r="G22" s="614" t="s">
        <v>15</v>
      </c>
      <c r="H22" s="615"/>
      <c r="I22" s="616"/>
    </row>
    <row r="24" spans="1:11">
      <c r="D24" s="83" t="s">
        <v>16</v>
      </c>
      <c r="E24" s="51" t="s">
        <v>17</v>
      </c>
      <c r="G24" s="51" t="s">
        <v>18</v>
      </c>
      <c r="H24" s="51" t="s">
        <v>19</v>
      </c>
      <c r="I24" s="51" t="s">
        <v>20</v>
      </c>
    </row>
    <row r="25" spans="1:11">
      <c r="D25" s="27" t="s">
        <v>21</v>
      </c>
      <c r="E25" s="5"/>
      <c r="G25" s="74"/>
      <c r="H25" s="74"/>
      <c r="I25" s="499" t="s">
        <v>22</v>
      </c>
    </row>
    <row r="26" spans="1:11">
      <c r="D26" s="27" t="s">
        <v>23</v>
      </c>
      <c r="E26" s="5"/>
      <c r="G26" s="74"/>
      <c r="H26" s="498" t="s">
        <v>22</v>
      </c>
      <c r="I26" s="74"/>
    </row>
    <row r="27" spans="1:11">
      <c r="D27" s="27" t="s">
        <v>24</v>
      </c>
      <c r="E27" s="5"/>
      <c r="G27" s="74"/>
      <c r="H27" s="74"/>
      <c r="I27" s="499" t="s">
        <v>22</v>
      </c>
    </row>
    <row r="28" spans="1:11">
      <c r="C28" s="457" t="s">
        <v>25</v>
      </c>
      <c r="D28" s="454" t="s">
        <v>26</v>
      </c>
      <c r="E28" s="5" t="s">
        <v>27</v>
      </c>
      <c r="G28" s="496" t="s">
        <v>22</v>
      </c>
      <c r="H28" s="74"/>
      <c r="I28" s="74" t="s">
        <v>22</v>
      </c>
    </row>
    <row r="29" spans="1:11">
      <c r="D29" s="454" t="s">
        <v>28</v>
      </c>
      <c r="E29" s="5" t="s">
        <v>29</v>
      </c>
      <c r="G29" s="74"/>
      <c r="H29" s="498" t="s">
        <v>22</v>
      </c>
      <c r="I29" s="74" t="s">
        <v>22</v>
      </c>
    </row>
    <row r="30" spans="1:11" s="70" customFormat="1">
      <c r="A30" s="142"/>
      <c r="B30" s="142"/>
      <c r="C30" s="457" t="s">
        <v>25</v>
      </c>
      <c r="D30" s="456" t="s">
        <v>30</v>
      </c>
      <c r="E30" s="5" t="s">
        <v>31</v>
      </c>
      <c r="F30" s="1"/>
      <c r="G30" s="497" t="s">
        <v>22</v>
      </c>
      <c r="H30" s="497" t="s">
        <v>22</v>
      </c>
      <c r="I30" s="74"/>
      <c r="J30" s="1"/>
      <c r="K30" s="1"/>
    </row>
    <row r="31" spans="1:11">
      <c r="C31" s="457" t="s">
        <v>25</v>
      </c>
      <c r="D31" s="454" t="s">
        <v>32</v>
      </c>
      <c r="E31" s="5" t="s">
        <v>29</v>
      </c>
      <c r="G31" s="497" t="s">
        <v>22</v>
      </c>
      <c r="H31" s="497" t="s">
        <v>22</v>
      </c>
      <c r="I31" s="74"/>
    </row>
    <row r="32" spans="1:11">
      <c r="C32" s="457" t="s">
        <v>25</v>
      </c>
      <c r="D32" s="454" t="s">
        <v>33</v>
      </c>
      <c r="E32" s="5" t="s">
        <v>31</v>
      </c>
      <c r="G32" s="497" t="s">
        <v>22</v>
      </c>
      <c r="H32" s="497" t="s">
        <v>22</v>
      </c>
      <c r="I32" s="74"/>
    </row>
    <row r="33" spans="1:11">
      <c r="C33" s="457" t="s">
        <v>25</v>
      </c>
      <c r="D33" s="454" t="s">
        <v>34</v>
      </c>
      <c r="E33" s="5" t="s">
        <v>35</v>
      </c>
      <c r="G33" s="497" t="s">
        <v>22</v>
      </c>
      <c r="H33" s="497" t="s">
        <v>22</v>
      </c>
      <c r="I33" s="74"/>
    </row>
    <row r="34" spans="1:11">
      <c r="D34" s="454" t="s">
        <v>36</v>
      </c>
      <c r="E34" s="5" t="s">
        <v>37</v>
      </c>
      <c r="G34" s="74"/>
      <c r="H34" s="498" t="s">
        <v>22</v>
      </c>
      <c r="I34" s="74"/>
    </row>
    <row r="35" spans="1:11">
      <c r="D35" s="454" t="s">
        <v>38</v>
      </c>
      <c r="E35" s="5" t="s">
        <v>35</v>
      </c>
      <c r="G35" s="74"/>
      <c r="H35" s="498" t="s">
        <v>22</v>
      </c>
      <c r="I35" s="74"/>
    </row>
    <row r="36" spans="1:11">
      <c r="D36" s="454" t="s">
        <v>39</v>
      </c>
      <c r="E36" s="5" t="s">
        <v>37</v>
      </c>
      <c r="G36" s="74"/>
      <c r="H36" s="498" t="s">
        <v>22</v>
      </c>
      <c r="I36" s="74"/>
    </row>
    <row r="37" spans="1:11" s="70" customFormat="1">
      <c r="A37" s="142"/>
      <c r="B37" s="142"/>
      <c r="D37" s="456" t="s">
        <v>40</v>
      </c>
      <c r="E37" s="5" t="s">
        <v>41</v>
      </c>
      <c r="F37" s="1"/>
      <c r="G37" s="74"/>
      <c r="H37" s="498" t="s">
        <v>22</v>
      </c>
      <c r="I37" s="74"/>
      <c r="J37" s="1"/>
      <c r="K37" s="1"/>
    </row>
    <row r="38" spans="1:11" s="70" customFormat="1">
      <c r="A38" s="142"/>
      <c r="B38" s="142"/>
      <c r="D38" s="456" t="s">
        <v>42</v>
      </c>
      <c r="E38" s="5" t="s">
        <v>41</v>
      </c>
      <c r="F38" s="1"/>
      <c r="G38" s="74"/>
      <c r="H38" s="498" t="s">
        <v>22</v>
      </c>
      <c r="I38" s="74"/>
      <c r="J38" s="1"/>
      <c r="K38" s="1"/>
    </row>
    <row r="39" spans="1:11" s="70" customFormat="1">
      <c r="A39" s="142"/>
      <c r="B39" s="142"/>
      <c r="C39" s="457" t="s">
        <v>25</v>
      </c>
      <c r="D39" s="456" t="s">
        <v>43</v>
      </c>
      <c r="E39" s="5" t="s">
        <v>35</v>
      </c>
      <c r="F39" s="1"/>
      <c r="G39" s="497" t="s">
        <v>22</v>
      </c>
      <c r="H39" s="497" t="s">
        <v>22</v>
      </c>
      <c r="I39" s="74"/>
      <c r="J39" s="1"/>
      <c r="K39" s="1"/>
    </row>
    <row r="40" spans="1:11">
      <c r="D40" s="454" t="s">
        <v>44</v>
      </c>
      <c r="E40" s="5" t="s">
        <v>45</v>
      </c>
      <c r="G40" s="74"/>
      <c r="H40" s="498" t="s">
        <v>22</v>
      </c>
      <c r="I40" s="74"/>
    </row>
    <row r="41" spans="1:11">
      <c r="C41" s="457" t="s">
        <v>25</v>
      </c>
      <c r="D41" s="454" t="s">
        <v>46</v>
      </c>
      <c r="E41" s="5" t="s">
        <v>45</v>
      </c>
      <c r="G41" s="497" t="s">
        <v>22</v>
      </c>
      <c r="H41" s="497" t="s">
        <v>22</v>
      </c>
      <c r="I41" s="74"/>
    </row>
    <row r="42" spans="1:11">
      <c r="D42" s="454" t="s">
        <v>47</v>
      </c>
      <c r="E42" s="5" t="s">
        <v>45</v>
      </c>
      <c r="G42" s="74"/>
      <c r="H42" s="498" t="s">
        <v>22</v>
      </c>
      <c r="I42" s="74"/>
    </row>
    <row r="43" spans="1:11">
      <c r="C43" s="457" t="s">
        <v>25</v>
      </c>
      <c r="D43" s="27" t="s">
        <v>48</v>
      </c>
      <c r="E43" s="5"/>
      <c r="G43" s="74" t="s">
        <v>22</v>
      </c>
      <c r="H43" s="74"/>
      <c r="I43" s="499" t="s">
        <v>22</v>
      </c>
    </row>
    <row r="44" spans="1:11">
      <c r="C44" s="457" t="s">
        <v>25</v>
      </c>
      <c r="D44" s="454" t="s">
        <v>49</v>
      </c>
      <c r="E44" s="5" t="s">
        <v>50</v>
      </c>
      <c r="G44" s="74" t="s">
        <v>22</v>
      </c>
      <c r="H44" s="74"/>
      <c r="I44" s="499" t="s">
        <v>22</v>
      </c>
    </row>
    <row r="46" spans="1:11">
      <c r="D46" s="51" t="s">
        <v>51</v>
      </c>
      <c r="E46" s="618" t="s">
        <v>52</v>
      </c>
      <c r="F46" s="619"/>
      <c r="G46" s="619"/>
      <c r="H46" s="619"/>
      <c r="I46" s="620"/>
      <c r="K46" s="51" t="s">
        <v>53</v>
      </c>
    </row>
    <row r="47" spans="1:11" s="70" customFormat="1" ht="60" customHeight="1">
      <c r="A47" s="142"/>
      <c r="B47" s="142"/>
      <c r="D47" s="73" t="s">
        <v>54</v>
      </c>
      <c r="E47" s="621" t="s">
        <v>55</v>
      </c>
      <c r="F47" s="622"/>
      <c r="G47" s="622"/>
      <c r="H47" s="622"/>
      <c r="I47" s="623"/>
      <c r="J47" s="1"/>
      <c r="K47" s="111" t="s">
        <v>56</v>
      </c>
    </row>
    <row r="48" spans="1:11" ht="60" customHeight="1">
      <c r="D48" s="7" t="s">
        <v>18</v>
      </c>
      <c r="E48" s="621" t="s">
        <v>57</v>
      </c>
      <c r="F48" s="622"/>
      <c r="G48" s="622"/>
      <c r="H48" s="622"/>
      <c r="I48" s="623"/>
      <c r="K48" s="111" t="s">
        <v>58</v>
      </c>
    </row>
    <row r="50" spans="4:11" ht="45" customHeight="1">
      <c r="D50" s="7" t="s">
        <v>59</v>
      </c>
      <c r="E50" s="621" t="s">
        <v>60</v>
      </c>
      <c r="F50" s="622"/>
      <c r="G50" s="622"/>
      <c r="H50" s="622"/>
      <c r="I50" s="623"/>
      <c r="K50" s="111" t="s">
        <v>61</v>
      </c>
    </row>
    <row r="51" spans="4:11" ht="45" customHeight="1">
      <c r="D51" s="7" t="s">
        <v>62</v>
      </c>
      <c r="E51" s="621" t="s">
        <v>63</v>
      </c>
      <c r="F51" s="622"/>
      <c r="G51" s="622"/>
      <c r="H51" s="622"/>
      <c r="I51" s="623"/>
      <c r="K51" s="111" t="s">
        <v>61</v>
      </c>
    </row>
    <row r="53" spans="4:11">
      <c r="D53" s="1" t="s">
        <v>64</v>
      </c>
    </row>
    <row r="54" spans="4:11">
      <c r="D54" s="11"/>
      <c r="E54" s="12"/>
      <c r="F54" s="12"/>
      <c r="G54" s="12"/>
      <c r="H54" s="12"/>
      <c r="I54" s="12"/>
      <c r="J54" s="12"/>
      <c r="K54" s="13"/>
    </row>
    <row r="55" spans="4:11">
      <c r="D55" s="14"/>
      <c r="E55" s="16" t="s">
        <v>65</v>
      </c>
      <c r="F55" s="16"/>
      <c r="G55" s="16"/>
      <c r="H55" s="16"/>
      <c r="I55" s="16"/>
      <c r="J55" s="16"/>
      <c r="K55" s="18"/>
    </row>
    <row r="56" spans="4:11">
      <c r="D56" s="71" t="s">
        <v>66</v>
      </c>
      <c r="E56" s="50" t="s">
        <v>67</v>
      </c>
      <c r="F56" s="617" t="s">
        <v>68</v>
      </c>
      <c r="G56" s="617"/>
      <c r="H56" s="16" t="s">
        <v>69</v>
      </c>
      <c r="I56" s="16"/>
      <c r="J56" s="16"/>
      <c r="K56" s="18"/>
    </row>
    <row r="57" spans="4:11">
      <c r="D57" s="71" t="s">
        <v>66</v>
      </c>
      <c r="E57" s="9" t="s">
        <v>70</v>
      </c>
      <c r="F57" s="16" t="s">
        <v>71</v>
      </c>
      <c r="G57" s="16"/>
      <c r="H57" s="16"/>
      <c r="I57" s="16"/>
      <c r="J57" s="16"/>
      <c r="K57" s="18"/>
    </row>
    <row r="58" spans="4:11">
      <c r="D58" s="71" t="s">
        <v>66</v>
      </c>
      <c r="E58" s="10" t="s">
        <v>72</v>
      </c>
      <c r="F58" s="16" t="s">
        <v>73</v>
      </c>
      <c r="G58" s="16"/>
      <c r="H58" s="16"/>
      <c r="I58" s="16"/>
      <c r="J58" s="16"/>
      <c r="K58" s="18"/>
    </row>
    <row r="59" spans="4:11">
      <c r="D59" s="71" t="s">
        <v>66</v>
      </c>
      <c r="E59" s="8" t="s">
        <v>74</v>
      </c>
      <c r="F59" s="16" t="s">
        <v>75</v>
      </c>
      <c r="G59" s="16"/>
      <c r="H59" s="16"/>
      <c r="I59" s="16"/>
      <c r="J59" s="16"/>
      <c r="K59" s="18"/>
    </row>
    <row r="60" spans="4:11">
      <c r="D60" s="71" t="s">
        <v>66</v>
      </c>
      <c r="E60" s="6" t="s">
        <v>76</v>
      </c>
      <c r="F60" s="16" t="s">
        <v>77</v>
      </c>
      <c r="G60" s="16"/>
      <c r="H60" s="16"/>
      <c r="I60" s="16"/>
      <c r="J60" s="16"/>
      <c r="K60" s="18"/>
    </row>
    <row r="61" spans="4:11">
      <c r="D61" s="71" t="s">
        <v>66</v>
      </c>
      <c r="E61" s="51" t="s">
        <v>78</v>
      </c>
      <c r="F61" s="16" t="s">
        <v>79</v>
      </c>
      <c r="G61" s="16"/>
      <c r="H61" s="16"/>
      <c r="I61" s="16"/>
      <c r="J61" s="16"/>
      <c r="K61" s="18"/>
    </row>
    <row r="62" spans="4:11">
      <c r="D62" s="21"/>
      <c r="E62" s="2"/>
      <c r="F62" s="2"/>
      <c r="G62" s="2"/>
      <c r="H62" s="2"/>
      <c r="I62" s="2"/>
      <c r="J62" s="2"/>
      <c r="K62" s="20"/>
    </row>
    <row r="64" spans="4:11">
      <c r="D64" s="1" t="s">
        <v>80</v>
      </c>
    </row>
    <row r="66" spans="4:4">
      <c r="D66" s="186"/>
    </row>
    <row r="67" spans="4:4" hidden="1">
      <c r="D67" s="115" t="s">
        <v>81</v>
      </c>
    </row>
    <row r="68" spans="4:4" hidden="1">
      <c r="D68" s="116" t="s">
        <v>82</v>
      </c>
    </row>
    <row r="69" spans="4:4" hidden="1">
      <c r="D69" s="116" t="s">
        <v>83</v>
      </c>
    </row>
    <row r="70" spans="4:4" hidden="1">
      <c r="D70" s="116" t="s">
        <v>84</v>
      </c>
    </row>
    <row r="71" spans="4:4" hidden="1">
      <c r="D71" s="116" t="s">
        <v>85</v>
      </c>
    </row>
    <row r="72" spans="4:4" hidden="1">
      <c r="D72" s="116" t="s">
        <v>86</v>
      </c>
    </row>
    <row r="73" spans="4:4" hidden="1">
      <c r="D73" s="116" t="s">
        <v>87</v>
      </c>
    </row>
    <row r="74" spans="4:4" hidden="1">
      <c r="D74" s="116" t="s">
        <v>88</v>
      </c>
    </row>
    <row r="75" spans="4:4" hidden="1">
      <c r="D75" s="116" t="s">
        <v>89</v>
      </c>
    </row>
    <row r="76" spans="4:4" hidden="1">
      <c r="D76" s="116" t="s">
        <v>90</v>
      </c>
    </row>
    <row r="77" spans="4:4" hidden="1">
      <c r="D77" s="116" t="s">
        <v>91</v>
      </c>
    </row>
    <row r="78" spans="4:4" hidden="1">
      <c r="D78" s="116" t="s">
        <v>92</v>
      </c>
    </row>
    <row r="79" spans="4:4" hidden="1">
      <c r="D79" s="116" t="s">
        <v>93</v>
      </c>
    </row>
    <row r="80" spans="4:4" hidden="1">
      <c r="D80" s="116" t="s">
        <v>94</v>
      </c>
    </row>
    <row r="81" spans="4:4" hidden="1">
      <c r="D81" s="116" t="s">
        <v>95</v>
      </c>
    </row>
    <row r="82" spans="4:4" hidden="1">
      <c r="D82" s="116" t="s">
        <v>96</v>
      </c>
    </row>
    <row r="83" spans="4:4" hidden="1">
      <c r="D83" s="116" t="s">
        <v>97</v>
      </c>
    </row>
    <row r="84" spans="4:4" hidden="1">
      <c r="D84" s="116" t="s">
        <v>98</v>
      </c>
    </row>
    <row r="85" spans="4:4" hidden="1">
      <c r="D85" s="116" t="s">
        <v>99</v>
      </c>
    </row>
    <row r="86" spans="4:4" hidden="1">
      <c r="D86" s="116" t="s">
        <v>100</v>
      </c>
    </row>
    <row r="87" spans="4:4" hidden="1">
      <c r="D87" s="116" t="s">
        <v>101</v>
      </c>
    </row>
    <row r="88" spans="4:4" hidden="1">
      <c r="D88" s="116" t="s">
        <v>102</v>
      </c>
    </row>
    <row r="89" spans="4:4" hidden="1">
      <c r="D89" s="116" t="s">
        <v>103</v>
      </c>
    </row>
    <row r="90" spans="4:4" hidden="1">
      <c r="D90" s="116" t="s">
        <v>104</v>
      </c>
    </row>
    <row r="91" spans="4:4" hidden="1">
      <c r="D91" s="116" t="s">
        <v>105</v>
      </c>
    </row>
    <row r="92" spans="4:4" hidden="1">
      <c r="D92" s="116" t="s">
        <v>106</v>
      </c>
    </row>
    <row r="93" spans="4:4" hidden="1">
      <c r="D93" s="116" t="s">
        <v>107</v>
      </c>
    </row>
    <row r="94" spans="4:4" hidden="1">
      <c r="D94" s="116" t="s">
        <v>108</v>
      </c>
    </row>
    <row r="95" spans="4:4" hidden="1">
      <c r="D95" s="116" t="s">
        <v>109</v>
      </c>
    </row>
    <row r="96" spans="4:4" hidden="1">
      <c r="D96" s="116" t="s">
        <v>110</v>
      </c>
    </row>
    <row r="97" spans="4:4" hidden="1">
      <c r="D97" s="116" t="s">
        <v>111</v>
      </c>
    </row>
    <row r="98" spans="4:4" hidden="1">
      <c r="D98" s="116" t="s">
        <v>112</v>
      </c>
    </row>
    <row r="99" spans="4:4" hidden="1">
      <c r="D99" s="116" t="s">
        <v>113</v>
      </c>
    </row>
    <row r="100" spans="4:4" hidden="1">
      <c r="D100" s="116" t="s">
        <v>114</v>
      </c>
    </row>
    <row r="101" spans="4:4" hidden="1">
      <c r="D101" s="116" t="s">
        <v>115</v>
      </c>
    </row>
    <row r="102" spans="4:4" hidden="1">
      <c r="D102" s="116" t="s">
        <v>116</v>
      </c>
    </row>
    <row r="103" spans="4:4" hidden="1">
      <c r="D103" s="116" t="s">
        <v>117</v>
      </c>
    </row>
    <row r="104" spans="4:4" hidden="1">
      <c r="D104" s="116" t="s">
        <v>118</v>
      </c>
    </row>
    <row r="105" spans="4:4" hidden="1">
      <c r="D105" s="116" t="s">
        <v>119</v>
      </c>
    </row>
    <row r="106" spans="4:4" hidden="1">
      <c r="D106" s="116" t="s">
        <v>120</v>
      </c>
    </row>
    <row r="107" spans="4:4" hidden="1">
      <c r="D107" s="116" t="s">
        <v>121</v>
      </c>
    </row>
    <row r="108" spans="4:4" hidden="1">
      <c r="D108" s="116" t="s">
        <v>122</v>
      </c>
    </row>
    <row r="109" spans="4:4" hidden="1">
      <c r="D109" s="116" t="s">
        <v>123</v>
      </c>
    </row>
    <row r="110" spans="4:4" hidden="1">
      <c r="D110" s="116" t="s">
        <v>124</v>
      </c>
    </row>
    <row r="111" spans="4:4" hidden="1">
      <c r="D111" s="116" t="s">
        <v>125</v>
      </c>
    </row>
    <row r="112" spans="4:4" hidden="1">
      <c r="D112" s="116" t="s">
        <v>126</v>
      </c>
    </row>
    <row r="113" spans="4:4" hidden="1">
      <c r="D113" s="116" t="s">
        <v>127</v>
      </c>
    </row>
    <row r="114" spans="4:4" hidden="1">
      <c r="D114" s="116" t="s">
        <v>128</v>
      </c>
    </row>
    <row r="115" spans="4:4" hidden="1">
      <c r="D115" s="116" t="s">
        <v>129</v>
      </c>
    </row>
    <row r="116" spans="4:4" hidden="1">
      <c r="D116" s="116" t="s">
        <v>130</v>
      </c>
    </row>
    <row r="117" spans="4:4" hidden="1">
      <c r="D117" s="116" t="s">
        <v>131</v>
      </c>
    </row>
    <row r="118" spans="4:4" hidden="1">
      <c r="D118" s="116" t="s">
        <v>132</v>
      </c>
    </row>
    <row r="119" spans="4:4" hidden="1">
      <c r="D119" s="116" t="s">
        <v>133</v>
      </c>
    </row>
    <row r="120" spans="4:4" hidden="1">
      <c r="D120" s="116" t="s">
        <v>134</v>
      </c>
    </row>
    <row r="121" spans="4:4" hidden="1">
      <c r="D121" s="116" t="s">
        <v>135</v>
      </c>
    </row>
    <row r="122" spans="4:4" hidden="1">
      <c r="D122" s="116" t="s">
        <v>136</v>
      </c>
    </row>
    <row r="123" spans="4:4" hidden="1">
      <c r="D123" s="116" t="s">
        <v>137</v>
      </c>
    </row>
    <row r="124" spans="4:4" hidden="1">
      <c r="D124" s="116" t="s">
        <v>138</v>
      </c>
    </row>
    <row r="125" spans="4:4" hidden="1">
      <c r="D125" s="116" t="s">
        <v>139</v>
      </c>
    </row>
    <row r="126" spans="4:4" hidden="1">
      <c r="D126" s="116" t="s">
        <v>140</v>
      </c>
    </row>
    <row r="127" spans="4:4" hidden="1">
      <c r="D127" s="116" t="s">
        <v>141</v>
      </c>
    </row>
    <row r="128" spans="4:4" hidden="1">
      <c r="D128" s="116" t="s">
        <v>142</v>
      </c>
    </row>
    <row r="129" spans="4:4" hidden="1">
      <c r="D129" s="116" t="s">
        <v>143</v>
      </c>
    </row>
    <row r="130" spans="4:4" hidden="1">
      <c r="D130" s="116" t="s">
        <v>144</v>
      </c>
    </row>
    <row r="131" spans="4:4" hidden="1">
      <c r="D131" s="116" t="s">
        <v>145</v>
      </c>
    </row>
    <row r="132" spans="4:4" hidden="1">
      <c r="D132" s="116" t="s">
        <v>146</v>
      </c>
    </row>
    <row r="133" spans="4:4" hidden="1">
      <c r="D133" s="116" t="s">
        <v>147</v>
      </c>
    </row>
    <row r="134" spans="4:4" hidden="1">
      <c r="D134" s="116" t="s">
        <v>148</v>
      </c>
    </row>
    <row r="135" spans="4:4" hidden="1">
      <c r="D135" s="116" t="s">
        <v>149</v>
      </c>
    </row>
    <row r="136" spans="4:4" hidden="1">
      <c r="D136" s="116" t="s">
        <v>150</v>
      </c>
    </row>
    <row r="137" spans="4:4" hidden="1">
      <c r="D137" s="116" t="s">
        <v>151</v>
      </c>
    </row>
    <row r="138" spans="4:4" hidden="1">
      <c r="D138" s="116" t="s">
        <v>152</v>
      </c>
    </row>
    <row r="139" spans="4:4" hidden="1">
      <c r="D139" s="116" t="s">
        <v>153</v>
      </c>
    </row>
    <row r="140" spans="4:4" hidden="1">
      <c r="D140" s="116" t="s">
        <v>154</v>
      </c>
    </row>
    <row r="141" spans="4:4" hidden="1">
      <c r="D141" s="116" t="s">
        <v>155</v>
      </c>
    </row>
    <row r="142" spans="4:4" hidden="1">
      <c r="D142" s="116" t="s">
        <v>156</v>
      </c>
    </row>
    <row r="143" spans="4:4" hidden="1">
      <c r="D143" s="116" t="s">
        <v>157</v>
      </c>
    </row>
    <row r="144" spans="4:4" hidden="1">
      <c r="D144" s="116" t="s">
        <v>158</v>
      </c>
    </row>
    <row r="145" spans="4:4" hidden="1">
      <c r="D145" s="116" t="s">
        <v>159</v>
      </c>
    </row>
    <row r="146" spans="4:4" hidden="1">
      <c r="D146" s="116" t="s">
        <v>160</v>
      </c>
    </row>
    <row r="147" spans="4:4" hidden="1">
      <c r="D147" s="116" t="s">
        <v>161</v>
      </c>
    </row>
    <row r="148" spans="4:4" hidden="1">
      <c r="D148" s="116" t="s">
        <v>162</v>
      </c>
    </row>
    <row r="149" spans="4:4" hidden="1">
      <c r="D149" s="116" t="s">
        <v>163</v>
      </c>
    </row>
    <row r="150" spans="4:4" hidden="1">
      <c r="D150" s="116" t="s">
        <v>164</v>
      </c>
    </row>
    <row r="151" spans="4:4" hidden="1">
      <c r="D151" s="116" t="s">
        <v>165</v>
      </c>
    </row>
    <row r="152" spans="4:4" hidden="1">
      <c r="D152" s="116" t="s">
        <v>166</v>
      </c>
    </row>
    <row r="153" spans="4:4" hidden="1">
      <c r="D153" s="116" t="s">
        <v>167</v>
      </c>
    </row>
    <row r="154" spans="4:4" hidden="1">
      <c r="D154" s="116" t="s">
        <v>168</v>
      </c>
    </row>
    <row r="155" spans="4:4" hidden="1">
      <c r="D155" s="116" t="s">
        <v>169</v>
      </c>
    </row>
    <row r="156" spans="4:4" hidden="1">
      <c r="D156" s="116" t="s">
        <v>170</v>
      </c>
    </row>
    <row r="157" spans="4:4" hidden="1">
      <c r="D157" s="116" t="s">
        <v>171</v>
      </c>
    </row>
    <row r="158" spans="4:4" hidden="1">
      <c r="D158" s="116" t="s">
        <v>172</v>
      </c>
    </row>
    <row r="159" spans="4:4" hidden="1">
      <c r="D159" s="116" t="s">
        <v>173</v>
      </c>
    </row>
    <row r="160" spans="4:4" hidden="1">
      <c r="D160" s="116" t="s">
        <v>174</v>
      </c>
    </row>
    <row r="161" spans="4:4" hidden="1">
      <c r="D161" s="116" t="s">
        <v>175</v>
      </c>
    </row>
    <row r="162" spans="4:4" hidden="1">
      <c r="D162" s="116" t="s">
        <v>176</v>
      </c>
    </row>
    <row r="163" spans="4:4" hidden="1">
      <c r="D163" s="116" t="s">
        <v>177</v>
      </c>
    </row>
    <row r="164" spans="4:4" hidden="1">
      <c r="D164" s="116" t="s">
        <v>178</v>
      </c>
    </row>
    <row r="165" spans="4:4" hidden="1">
      <c r="D165" s="116" t="s">
        <v>179</v>
      </c>
    </row>
    <row r="166" spans="4:4" hidden="1">
      <c r="D166" s="116" t="s">
        <v>180</v>
      </c>
    </row>
    <row r="167" spans="4:4" hidden="1">
      <c r="D167" s="116" t="s">
        <v>181</v>
      </c>
    </row>
    <row r="168" spans="4:4" hidden="1">
      <c r="D168" s="116" t="s">
        <v>182</v>
      </c>
    </row>
    <row r="169" spans="4:4" hidden="1">
      <c r="D169" s="116" t="s">
        <v>183</v>
      </c>
    </row>
    <row r="170" spans="4:4" hidden="1">
      <c r="D170" s="116" t="s">
        <v>184</v>
      </c>
    </row>
    <row r="171" spans="4:4" hidden="1">
      <c r="D171" s="116" t="s">
        <v>185</v>
      </c>
    </row>
    <row r="172" spans="4:4" hidden="1">
      <c r="D172" s="116" t="s">
        <v>186</v>
      </c>
    </row>
    <row r="173" spans="4:4" hidden="1">
      <c r="D173" s="116" t="s">
        <v>187</v>
      </c>
    </row>
    <row r="174" spans="4:4" hidden="1">
      <c r="D174" s="116" t="s">
        <v>188</v>
      </c>
    </row>
    <row r="175" spans="4:4" hidden="1">
      <c r="D175" s="116" t="s">
        <v>189</v>
      </c>
    </row>
    <row r="176" spans="4:4" hidden="1">
      <c r="D176" s="116" t="s">
        <v>190</v>
      </c>
    </row>
    <row r="177" spans="4:4" hidden="1">
      <c r="D177" s="116" t="s">
        <v>191</v>
      </c>
    </row>
    <row r="178" spans="4:4" hidden="1">
      <c r="D178" s="116" t="s">
        <v>192</v>
      </c>
    </row>
    <row r="179" spans="4:4" hidden="1">
      <c r="D179" s="116" t="s">
        <v>193</v>
      </c>
    </row>
    <row r="180" spans="4:4" hidden="1">
      <c r="D180" s="116" t="s">
        <v>194</v>
      </c>
    </row>
    <row r="181" spans="4:4" hidden="1">
      <c r="D181" s="116" t="s">
        <v>195</v>
      </c>
    </row>
    <row r="182" spans="4:4" hidden="1">
      <c r="D182" s="116" t="s">
        <v>196</v>
      </c>
    </row>
    <row r="183" spans="4:4" hidden="1">
      <c r="D183" s="116" t="s">
        <v>197</v>
      </c>
    </row>
    <row r="184" spans="4:4" hidden="1">
      <c r="D184" s="116" t="s">
        <v>198</v>
      </c>
    </row>
    <row r="185" spans="4:4" hidden="1">
      <c r="D185" s="116" t="s">
        <v>199</v>
      </c>
    </row>
    <row r="186" spans="4:4" hidden="1">
      <c r="D186" s="116" t="s">
        <v>200</v>
      </c>
    </row>
    <row r="187" spans="4:4" hidden="1">
      <c r="D187" s="116" t="s">
        <v>201</v>
      </c>
    </row>
    <row r="188" spans="4:4" hidden="1">
      <c r="D188" s="116" t="s">
        <v>202</v>
      </c>
    </row>
    <row r="189" spans="4:4" hidden="1">
      <c r="D189" s="116" t="s">
        <v>203</v>
      </c>
    </row>
    <row r="190" spans="4:4" hidden="1">
      <c r="D190" s="116" t="s">
        <v>204</v>
      </c>
    </row>
    <row r="191" spans="4:4" hidden="1">
      <c r="D191" s="116" t="s">
        <v>205</v>
      </c>
    </row>
    <row r="192" spans="4:4" hidden="1">
      <c r="D192" s="116" t="s">
        <v>206</v>
      </c>
    </row>
    <row r="193" spans="4:4" hidden="1">
      <c r="D193" s="116" t="s">
        <v>207</v>
      </c>
    </row>
    <row r="194" spans="4:4" hidden="1">
      <c r="D194" s="116" t="s">
        <v>208</v>
      </c>
    </row>
    <row r="195" spans="4:4" hidden="1">
      <c r="D195" s="116" t="s">
        <v>209</v>
      </c>
    </row>
    <row r="196" spans="4:4" hidden="1">
      <c r="D196" s="116" t="s">
        <v>210</v>
      </c>
    </row>
    <row r="197" spans="4:4" hidden="1">
      <c r="D197" s="116" t="s">
        <v>211</v>
      </c>
    </row>
    <row r="198" spans="4:4" hidden="1">
      <c r="D198" s="116" t="s">
        <v>212</v>
      </c>
    </row>
    <row r="199" spans="4:4" hidden="1">
      <c r="D199" s="116" t="s">
        <v>213</v>
      </c>
    </row>
    <row r="200" spans="4:4" hidden="1">
      <c r="D200" s="116" t="s">
        <v>214</v>
      </c>
    </row>
    <row r="201" spans="4:4" hidden="1">
      <c r="D201" s="116" t="s">
        <v>215</v>
      </c>
    </row>
    <row r="202" spans="4:4" hidden="1">
      <c r="D202" s="116" t="s">
        <v>216</v>
      </c>
    </row>
    <row r="203" spans="4:4" hidden="1">
      <c r="D203" s="116" t="s">
        <v>217</v>
      </c>
    </row>
    <row r="204" spans="4:4" hidden="1">
      <c r="D204" s="116" t="s">
        <v>218</v>
      </c>
    </row>
    <row r="205" spans="4:4" hidden="1">
      <c r="D205" s="116" t="s">
        <v>219</v>
      </c>
    </row>
    <row r="206" spans="4:4" hidden="1">
      <c r="D206" s="116" t="s">
        <v>220</v>
      </c>
    </row>
    <row r="207" spans="4:4" hidden="1">
      <c r="D207" s="116" t="s">
        <v>221</v>
      </c>
    </row>
    <row r="208" spans="4:4" hidden="1">
      <c r="D208" s="116" t="s">
        <v>222</v>
      </c>
    </row>
    <row r="209" spans="4:4" hidden="1">
      <c r="D209" s="116" t="s">
        <v>223</v>
      </c>
    </row>
    <row r="210" spans="4:4" hidden="1">
      <c r="D210" s="116" t="s">
        <v>224</v>
      </c>
    </row>
    <row r="211" spans="4:4" hidden="1">
      <c r="D211" s="116" t="s">
        <v>225</v>
      </c>
    </row>
    <row r="212" spans="4:4" hidden="1">
      <c r="D212" s="116" t="s">
        <v>226</v>
      </c>
    </row>
    <row r="213" spans="4:4" hidden="1">
      <c r="D213" s="116" t="s">
        <v>227</v>
      </c>
    </row>
    <row r="214" spans="4:4" hidden="1">
      <c r="D214" s="116" t="s">
        <v>228</v>
      </c>
    </row>
    <row r="215" spans="4:4" hidden="1">
      <c r="D215" s="116" t="s">
        <v>229</v>
      </c>
    </row>
    <row r="216" spans="4:4" hidden="1">
      <c r="D216" s="116" t="s">
        <v>230</v>
      </c>
    </row>
    <row r="217" spans="4:4" hidden="1">
      <c r="D217" s="116" t="s">
        <v>231</v>
      </c>
    </row>
    <row r="218" spans="4:4" hidden="1">
      <c r="D218" s="116" t="s">
        <v>232</v>
      </c>
    </row>
    <row r="219" spans="4:4" hidden="1">
      <c r="D219" s="116" t="s">
        <v>233</v>
      </c>
    </row>
    <row r="220" spans="4:4" hidden="1">
      <c r="D220" s="116" t="s">
        <v>234</v>
      </c>
    </row>
    <row r="221" spans="4:4" hidden="1">
      <c r="D221" s="116" t="s">
        <v>235</v>
      </c>
    </row>
    <row r="222" spans="4:4" hidden="1">
      <c r="D222" s="116" t="s">
        <v>236</v>
      </c>
    </row>
    <row r="223" spans="4:4" hidden="1">
      <c r="D223" s="116" t="s">
        <v>237</v>
      </c>
    </row>
    <row r="224" spans="4:4" hidden="1">
      <c r="D224" s="116" t="s">
        <v>238</v>
      </c>
    </row>
    <row r="225" spans="4:4" hidden="1">
      <c r="D225" s="116" t="s">
        <v>239</v>
      </c>
    </row>
    <row r="226" spans="4:4" hidden="1">
      <c r="D226" s="116" t="s">
        <v>240</v>
      </c>
    </row>
    <row r="227" spans="4:4" hidden="1">
      <c r="D227" s="116" t="s">
        <v>241</v>
      </c>
    </row>
    <row r="228" spans="4:4" hidden="1">
      <c r="D228" s="116" t="s">
        <v>242</v>
      </c>
    </row>
    <row r="229" spans="4:4" hidden="1">
      <c r="D229" s="116" t="s">
        <v>243</v>
      </c>
    </row>
    <row r="230" spans="4:4" hidden="1">
      <c r="D230" s="116" t="s">
        <v>244</v>
      </c>
    </row>
    <row r="231" spans="4:4" hidden="1">
      <c r="D231" s="116" t="s">
        <v>245</v>
      </c>
    </row>
    <row r="232" spans="4:4" hidden="1">
      <c r="D232" s="116" t="s">
        <v>246</v>
      </c>
    </row>
    <row r="233" spans="4:4" hidden="1">
      <c r="D233" s="116" t="s">
        <v>247</v>
      </c>
    </row>
    <row r="234" spans="4:4" hidden="1">
      <c r="D234" s="116" t="s">
        <v>248</v>
      </c>
    </row>
    <row r="235" spans="4:4" hidden="1">
      <c r="D235" s="116" t="s">
        <v>249</v>
      </c>
    </row>
    <row r="236" spans="4:4" hidden="1">
      <c r="D236" s="116" t="s">
        <v>250</v>
      </c>
    </row>
    <row r="237" spans="4:4" hidden="1">
      <c r="D237" s="116" t="s">
        <v>251</v>
      </c>
    </row>
    <row r="238" spans="4:4" hidden="1">
      <c r="D238" s="116" t="s">
        <v>252</v>
      </c>
    </row>
    <row r="239" spans="4:4" hidden="1">
      <c r="D239" s="116" t="s">
        <v>253</v>
      </c>
    </row>
    <row r="240" spans="4:4" hidden="1">
      <c r="D240" s="116" t="s">
        <v>254</v>
      </c>
    </row>
    <row r="241" spans="4:4" hidden="1">
      <c r="D241" s="116" t="s">
        <v>255</v>
      </c>
    </row>
    <row r="242" spans="4:4" hidden="1">
      <c r="D242" s="116" t="s">
        <v>256</v>
      </c>
    </row>
    <row r="243" spans="4:4" hidden="1">
      <c r="D243" s="116" t="s">
        <v>257</v>
      </c>
    </row>
    <row r="244" spans="4:4" hidden="1">
      <c r="D244" s="116" t="s">
        <v>258</v>
      </c>
    </row>
    <row r="245" spans="4:4" hidden="1">
      <c r="D245" s="116" t="s">
        <v>259</v>
      </c>
    </row>
    <row r="246" spans="4:4" hidden="1">
      <c r="D246" s="116" t="s">
        <v>260</v>
      </c>
    </row>
    <row r="247" spans="4:4" hidden="1">
      <c r="D247" s="116" t="s">
        <v>261</v>
      </c>
    </row>
    <row r="248" spans="4:4" hidden="1">
      <c r="D248" s="116" t="s">
        <v>262</v>
      </c>
    </row>
    <row r="249" spans="4:4" hidden="1">
      <c r="D249" s="116" t="s">
        <v>263</v>
      </c>
    </row>
    <row r="250" spans="4:4" hidden="1">
      <c r="D250" s="116" t="s">
        <v>264</v>
      </c>
    </row>
    <row r="251" spans="4:4" hidden="1">
      <c r="D251" s="116" t="s">
        <v>265</v>
      </c>
    </row>
    <row r="252" spans="4:4" hidden="1">
      <c r="D252" s="116" t="s">
        <v>266</v>
      </c>
    </row>
    <row r="253" spans="4:4" hidden="1">
      <c r="D253" s="116" t="s">
        <v>267</v>
      </c>
    </row>
    <row r="254" spans="4:4" hidden="1">
      <c r="D254" s="116" t="s">
        <v>268</v>
      </c>
    </row>
    <row r="255" spans="4:4" hidden="1">
      <c r="D255" s="116" t="s">
        <v>269</v>
      </c>
    </row>
    <row r="256" spans="4:4" hidden="1">
      <c r="D256" s="116" t="s">
        <v>270</v>
      </c>
    </row>
    <row r="257" spans="4:4" hidden="1">
      <c r="D257" s="116" t="s">
        <v>271</v>
      </c>
    </row>
    <row r="258" spans="4:4" hidden="1">
      <c r="D258" s="116" t="s">
        <v>272</v>
      </c>
    </row>
    <row r="259" spans="4:4" hidden="1">
      <c r="D259" s="116" t="s">
        <v>273</v>
      </c>
    </row>
  </sheetData>
  <mergeCells count="7">
    <mergeCell ref="G22:I22"/>
    <mergeCell ref="F56:G56"/>
    <mergeCell ref="E46:I46"/>
    <mergeCell ref="E47:I47"/>
    <mergeCell ref="E48:I48"/>
    <mergeCell ref="E50:I50"/>
    <mergeCell ref="E51:I51"/>
  </mergeCells>
  <hyperlinks>
    <hyperlink ref="D28" location="'01. Production Stats_VD-SB'!A1" display="01. Production Stats" xr:uid="{408E277B-F4F2-477E-A33A-A9308FAD1FFD}"/>
    <hyperlink ref="D29" location="'02. Fuel Tanks_JL'!A1" display="02. Fuel Tanks" xr:uid="{CFB0135E-C656-4A8A-ACC5-0DCF0100BB4A}"/>
    <hyperlink ref="D30" location="'03. Point Source Energy_RW'!A1" display="03. Point Source Energy" xr:uid="{E39DBD3C-ACBD-41E1-83F6-6E548224487C}"/>
    <hyperlink ref="D31" location="'04. Plant &amp; Equip - Diesel_JL'!A1" display="04. Plant and Equipment-Diesel" xr:uid="{2DF4A23E-85EA-4B55-A0B2-BE9723D55990}"/>
    <hyperlink ref="D32" location="'05. Plant &amp; Equip - Other_RW'!A1" display="05. Plant and Equipment-Other Fuels" xr:uid="{5615A42D-C0BD-4823-9DC9-F19A953A0350}"/>
    <hyperlink ref="D33" location="'06. Drilling and Explosives_PL'!A1" display="06. Drilling and Explosives" xr:uid="{7E63016A-142F-4900-A4C4-D75A4F304167}"/>
    <hyperlink ref="D34" location="'07. Geology_VD'!A1" display="07. Geology" xr:uid="{8B015353-AD1F-4E5A-8F5B-226FBB6C27F2}"/>
    <hyperlink ref="D35" location="'08. Open Areas_PL'!A1" display="08. Open Areas" xr:uid="{03D0EC6F-39B6-40BC-B3B2-B9E009BBEE7F}"/>
    <hyperlink ref="D36" location="'09. Material Transfers_VD'!A1" display="09. Material Transfers" xr:uid="{F088C14F-D25D-4D39-8711-ED58D06B6FE2}"/>
    <hyperlink ref="D37" location="'10. TSF_GG'!A1" display="10. TSF" xr:uid="{22E3BACC-51A5-4611-BB7D-9F2C0268B461}"/>
    <hyperlink ref="D38" location="'11. Leach Tanks &amp; Heap Leach_GG'!A1" display="11. Leach Tanks and Heap Leach" xr:uid="{7598E4DC-784A-42A3-8C3E-ABCE3A3CBCFD}"/>
    <hyperlink ref="D39" location="'12. Materials and Chemicals_PL'!A1" display="12. Materials and Chemicals" xr:uid="{A9E7CDD8-FB31-4167-88B5-D389CE52CDDB}"/>
    <hyperlink ref="D40" location="'13. Discharge_SB'!A1" display="13. Discharge" xr:uid="{B0AAE307-FEE4-46E9-9327-29154D1AB56E}"/>
    <hyperlink ref="D41" location="'14. Spills_SB'!A1" display="14. Spills" xr:uid="{FF0767AE-F868-4F59-991B-A55E0A6B9F4F}"/>
    <hyperlink ref="D42" location="'15. Waste Transfers_SB'!A1" display="15. Waste Transfers" xr:uid="{8A03AFB6-3435-49F3-86F9-2C2FA9B89C23}"/>
    <hyperlink ref="D44" location="'Fuel Balance'!A1" display="Fuel Balance" xr:uid="{63F40580-DBE4-427D-9545-8D5113E1EF9C}"/>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4">
    <tabColor theme="9"/>
  </sheetPr>
  <dimension ref="A2:L100"/>
  <sheetViews>
    <sheetView zoomScale="85" zoomScaleNormal="85" workbookViewId="0">
      <selection activeCell="E5" sqref="E5"/>
    </sheetView>
  </sheetViews>
  <sheetFormatPr baseColWidth="10" defaultColWidth="9.1640625" defaultRowHeight="16"/>
  <cols>
    <col min="1" max="1" width="2.6640625" style="141" customWidth="1"/>
    <col min="2" max="2" width="2.6640625" style="149" customWidth="1"/>
    <col min="3" max="3" width="30.6640625" style="156" customWidth="1"/>
    <col min="4" max="4" width="50.6640625" style="155" customWidth="1"/>
    <col min="5" max="11" width="25.6640625" style="155" customWidth="1"/>
    <col min="12" max="13" width="2.6640625" style="149" customWidth="1"/>
    <col min="14" max="16384" width="9.1640625" style="149"/>
  </cols>
  <sheetData>
    <row r="2" spans="2:12">
      <c r="B2" s="109"/>
      <c r="C2" s="147"/>
      <c r="D2" s="148"/>
      <c r="E2" s="148"/>
      <c r="F2" s="148"/>
      <c r="G2" s="148"/>
      <c r="H2" s="148"/>
      <c r="I2" s="148"/>
      <c r="J2" s="148"/>
      <c r="K2" s="148"/>
      <c r="L2" s="108"/>
    </row>
    <row r="3" spans="2:12" ht="23">
      <c r="B3" s="107"/>
      <c r="C3" s="123" t="s">
        <v>9</v>
      </c>
      <c r="D3" s="150"/>
      <c r="E3" s="124" t="s">
        <v>274</v>
      </c>
      <c r="F3" s="150"/>
      <c r="G3" s="150"/>
      <c r="H3" s="150"/>
      <c r="I3" s="150"/>
      <c r="J3" s="150"/>
      <c r="K3" s="150"/>
      <c r="L3" s="106"/>
    </row>
    <row r="4" spans="2:12" ht="23">
      <c r="B4" s="107"/>
      <c r="C4" s="123" t="s">
        <v>11</v>
      </c>
      <c r="D4" s="150"/>
      <c r="E4" s="124" t="s">
        <v>275</v>
      </c>
      <c r="F4" s="150"/>
      <c r="G4" s="150"/>
      <c r="H4" s="150"/>
      <c r="I4" s="150"/>
      <c r="J4" s="150"/>
      <c r="K4" s="150"/>
      <c r="L4" s="106"/>
    </row>
    <row r="5" spans="2:12">
      <c r="B5" s="107"/>
      <c r="C5" s="150"/>
      <c r="D5" s="150"/>
      <c r="E5" s="150"/>
      <c r="F5" s="150"/>
      <c r="G5" s="150"/>
      <c r="H5" s="150"/>
      <c r="I5" s="150"/>
      <c r="J5" s="150"/>
      <c r="K5" s="150"/>
      <c r="L5" s="106"/>
    </row>
    <row r="6" spans="2:12" ht="23">
      <c r="B6" s="107"/>
      <c r="C6" s="125" t="s">
        <v>276</v>
      </c>
      <c r="D6" s="150"/>
      <c r="E6" s="150"/>
      <c r="F6" s="150"/>
      <c r="G6" s="150"/>
      <c r="H6" s="150"/>
      <c r="I6" s="150"/>
      <c r="J6" s="150"/>
      <c r="K6" s="150"/>
      <c r="L6" s="106"/>
    </row>
    <row r="7" spans="2:12">
      <c r="B7" s="107"/>
      <c r="C7" s="150"/>
      <c r="D7" s="150"/>
      <c r="E7" s="150"/>
      <c r="F7" s="150"/>
      <c r="G7" s="150"/>
      <c r="H7" s="150"/>
      <c r="I7" s="150"/>
      <c r="J7" s="150"/>
      <c r="K7" s="150"/>
      <c r="L7" s="106"/>
    </row>
    <row r="8" spans="2:12">
      <c r="B8" s="151"/>
      <c r="C8" s="624" t="s">
        <v>277</v>
      </c>
      <c r="D8" s="624" t="s">
        <v>278</v>
      </c>
      <c r="E8" s="626" t="s">
        <v>279</v>
      </c>
      <c r="F8" s="618" t="s">
        <v>280</v>
      </c>
      <c r="G8" s="620"/>
      <c r="H8" s="618" t="s">
        <v>281</v>
      </c>
      <c r="I8" s="619"/>
      <c r="J8" s="620"/>
      <c r="K8" s="624" t="s">
        <v>282</v>
      </c>
      <c r="L8" s="106"/>
    </row>
    <row r="9" spans="2:12">
      <c r="B9" s="151"/>
      <c r="C9" s="625"/>
      <c r="D9" s="625"/>
      <c r="E9" s="627"/>
      <c r="F9" s="51" t="s">
        <v>283</v>
      </c>
      <c r="G9" s="51" t="s">
        <v>284</v>
      </c>
      <c r="H9" s="135" t="s">
        <v>285</v>
      </c>
      <c r="I9" s="135" t="s">
        <v>286</v>
      </c>
      <c r="J9" s="135" t="s">
        <v>287</v>
      </c>
      <c r="K9" s="625"/>
      <c r="L9" s="106"/>
    </row>
    <row r="10" spans="2:12">
      <c r="B10" s="151"/>
      <c r="C10" s="126" t="s">
        <v>21</v>
      </c>
      <c r="D10" s="144" t="s">
        <v>288</v>
      </c>
      <c r="E10" s="145" t="s">
        <v>289</v>
      </c>
      <c r="F10" s="145"/>
      <c r="G10" s="145"/>
      <c r="H10" s="145"/>
      <c r="I10" s="145"/>
      <c r="J10" s="145"/>
      <c r="K10" s="145"/>
      <c r="L10" s="106"/>
    </row>
    <row r="11" spans="2:12">
      <c r="B11" s="151"/>
      <c r="C11" s="126" t="s">
        <v>290</v>
      </c>
      <c r="D11" s="144" t="s">
        <v>291</v>
      </c>
      <c r="E11" s="145"/>
      <c r="F11" s="145"/>
      <c r="G11" s="145"/>
      <c r="H11" s="145"/>
      <c r="I11" s="145"/>
      <c r="J11" s="145"/>
      <c r="K11" s="145"/>
      <c r="L11" s="106"/>
    </row>
    <row r="12" spans="2:12">
      <c r="B12" s="151"/>
      <c r="C12" s="126" t="s">
        <v>290</v>
      </c>
      <c r="D12" s="144" t="s">
        <v>292</v>
      </c>
      <c r="E12" s="145"/>
      <c r="F12" s="145"/>
      <c r="G12" s="145"/>
      <c r="H12" s="145"/>
      <c r="I12" s="145"/>
      <c r="J12" s="145"/>
      <c r="K12" s="145"/>
      <c r="L12" s="106"/>
    </row>
    <row r="13" spans="2:12">
      <c r="B13" s="151"/>
      <c r="C13" s="126" t="s">
        <v>290</v>
      </c>
      <c r="D13" s="144" t="s">
        <v>293</v>
      </c>
      <c r="E13" s="145"/>
      <c r="F13" s="145"/>
      <c r="G13" s="145"/>
      <c r="H13" s="145"/>
      <c r="I13" s="145"/>
      <c r="J13" s="145"/>
      <c r="K13" s="145"/>
      <c r="L13" s="106"/>
    </row>
    <row r="14" spans="2:12">
      <c r="B14" s="151"/>
      <c r="C14" s="126" t="s">
        <v>290</v>
      </c>
      <c r="D14" s="144" t="s">
        <v>294</v>
      </c>
      <c r="E14" s="145"/>
      <c r="F14" s="145"/>
      <c r="G14" s="145"/>
      <c r="H14" s="145"/>
      <c r="I14" s="145"/>
      <c r="J14" s="145"/>
      <c r="K14" s="145"/>
      <c r="L14" s="106"/>
    </row>
    <row r="15" spans="2:12">
      <c r="B15" s="151"/>
      <c r="C15" s="126" t="s">
        <v>290</v>
      </c>
      <c r="D15" s="144" t="s">
        <v>295</v>
      </c>
      <c r="E15" s="145"/>
      <c r="F15" s="145"/>
      <c r="G15" s="145"/>
      <c r="H15" s="145"/>
      <c r="I15" s="145"/>
      <c r="J15" s="145"/>
      <c r="K15" s="145"/>
      <c r="L15" s="106"/>
    </row>
    <row r="16" spans="2:12">
      <c r="B16" s="151"/>
      <c r="C16" s="126" t="s">
        <v>296</v>
      </c>
      <c r="D16" s="144" t="s">
        <v>297</v>
      </c>
      <c r="E16" s="145"/>
      <c r="F16" s="145"/>
      <c r="G16" s="145"/>
      <c r="H16" s="145"/>
      <c r="I16" s="145"/>
      <c r="J16" s="145"/>
      <c r="K16" s="145"/>
      <c r="L16" s="106"/>
    </row>
    <row r="17" spans="2:12">
      <c r="B17" s="151"/>
      <c r="C17" s="126" t="s">
        <v>296</v>
      </c>
      <c r="D17" s="144" t="s">
        <v>298</v>
      </c>
      <c r="E17" s="145"/>
      <c r="F17" s="145"/>
      <c r="G17" s="145"/>
      <c r="H17" s="145"/>
      <c r="I17" s="145"/>
      <c r="J17" s="145"/>
      <c r="K17" s="145"/>
      <c r="L17" s="106"/>
    </row>
    <row r="18" spans="2:12">
      <c r="B18" s="151"/>
      <c r="C18" s="126" t="s">
        <v>296</v>
      </c>
      <c r="D18" s="144" t="s">
        <v>299</v>
      </c>
      <c r="E18" s="145"/>
      <c r="F18" s="145"/>
      <c r="G18" s="145"/>
      <c r="H18" s="145"/>
      <c r="I18" s="145"/>
      <c r="J18" s="145"/>
      <c r="K18" s="145"/>
      <c r="L18" s="106"/>
    </row>
    <row r="19" spans="2:12">
      <c r="B19" s="151"/>
      <c r="C19" s="126" t="s">
        <v>300</v>
      </c>
      <c r="D19" s="144" t="s">
        <v>301</v>
      </c>
      <c r="E19" s="145"/>
      <c r="F19" s="145"/>
      <c r="G19" s="145"/>
      <c r="H19" s="145"/>
      <c r="I19" s="145"/>
      <c r="J19" s="145"/>
      <c r="K19" s="145"/>
      <c r="L19" s="106"/>
    </row>
    <row r="20" spans="2:12">
      <c r="B20" s="151"/>
      <c r="C20" s="126" t="s">
        <v>300</v>
      </c>
      <c r="D20" s="145" t="s">
        <v>302</v>
      </c>
      <c r="E20" s="145"/>
      <c r="F20" s="145"/>
      <c r="G20" s="145"/>
      <c r="H20" s="145"/>
      <c r="I20" s="145"/>
      <c r="J20" s="145"/>
      <c r="K20" s="145"/>
      <c r="L20" s="106"/>
    </row>
    <row r="21" spans="2:12">
      <c r="B21" s="151"/>
      <c r="C21" s="126" t="s">
        <v>300</v>
      </c>
      <c r="D21" s="146" t="s">
        <v>303</v>
      </c>
      <c r="E21" s="146"/>
      <c r="F21" s="146"/>
      <c r="G21" s="146"/>
      <c r="H21" s="146"/>
      <c r="I21" s="146"/>
      <c r="J21" s="146"/>
      <c r="K21" s="146"/>
      <c r="L21" s="106"/>
    </row>
    <row r="22" spans="2:12">
      <c r="B22" s="151"/>
      <c r="C22" s="126" t="s">
        <v>300</v>
      </c>
      <c r="D22" s="146" t="s">
        <v>304</v>
      </c>
      <c r="E22" s="146"/>
      <c r="F22" s="146"/>
      <c r="G22" s="146"/>
      <c r="H22" s="146"/>
      <c r="I22" s="146"/>
      <c r="J22" s="146"/>
      <c r="K22" s="146"/>
      <c r="L22" s="106"/>
    </row>
    <row r="23" spans="2:12">
      <c r="B23" s="151"/>
      <c r="C23" s="126" t="s">
        <v>305</v>
      </c>
      <c r="D23" s="146" t="s">
        <v>306</v>
      </c>
      <c r="E23" s="146"/>
      <c r="F23" s="146"/>
      <c r="G23" s="146"/>
      <c r="H23" s="146"/>
      <c r="I23" s="146"/>
      <c r="J23" s="146"/>
      <c r="K23" s="146"/>
      <c r="L23" s="106"/>
    </row>
    <row r="24" spans="2:12">
      <c r="B24" s="151"/>
      <c r="C24" s="126" t="s">
        <v>305</v>
      </c>
      <c r="D24" s="146" t="s">
        <v>307</v>
      </c>
      <c r="E24" s="146"/>
      <c r="F24" s="146"/>
      <c r="G24" s="146"/>
      <c r="H24" s="146"/>
      <c r="I24" s="146"/>
      <c r="J24" s="146"/>
      <c r="K24" s="146"/>
      <c r="L24" s="106"/>
    </row>
    <row r="25" spans="2:12">
      <c r="B25" s="151"/>
      <c r="C25" s="126" t="s">
        <v>305</v>
      </c>
      <c r="D25" s="146" t="s">
        <v>308</v>
      </c>
      <c r="E25" s="146"/>
      <c r="F25" s="146"/>
      <c r="G25" s="146"/>
      <c r="H25" s="146"/>
      <c r="I25" s="146"/>
      <c r="J25" s="146"/>
      <c r="K25" s="146"/>
      <c r="L25" s="106"/>
    </row>
    <row r="26" spans="2:12">
      <c r="B26" s="107"/>
      <c r="C26" s="126" t="s">
        <v>305</v>
      </c>
      <c r="D26" s="146" t="s">
        <v>309</v>
      </c>
      <c r="E26" s="146"/>
      <c r="F26" s="146"/>
      <c r="G26" s="146"/>
      <c r="H26" s="146"/>
      <c r="I26" s="146"/>
      <c r="J26" s="146"/>
      <c r="K26" s="146"/>
      <c r="L26" s="106"/>
    </row>
    <row r="27" spans="2:12">
      <c r="B27" s="107"/>
      <c r="C27" s="126" t="s">
        <v>310</v>
      </c>
      <c r="D27" s="146" t="s">
        <v>311</v>
      </c>
      <c r="E27" s="146"/>
      <c r="F27" s="146"/>
      <c r="G27" s="146"/>
      <c r="H27" s="146"/>
      <c r="I27" s="146"/>
      <c r="J27" s="146"/>
      <c r="K27" s="146"/>
      <c r="L27" s="106"/>
    </row>
    <row r="28" spans="2:12">
      <c r="B28" s="107"/>
      <c r="C28" s="126" t="s">
        <v>310</v>
      </c>
      <c r="D28" s="146" t="s">
        <v>307</v>
      </c>
      <c r="E28" s="146"/>
      <c r="F28" s="146"/>
      <c r="G28" s="146"/>
      <c r="H28" s="146"/>
      <c r="I28" s="146"/>
      <c r="J28" s="146"/>
      <c r="K28" s="146"/>
      <c r="L28" s="106"/>
    </row>
    <row r="29" spans="2:12">
      <c r="B29" s="107"/>
      <c r="C29" s="126" t="s">
        <v>310</v>
      </c>
      <c r="D29" s="146" t="s">
        <v>308</v>
      </c>
      <c r="E29" s="146"/>
      <c r="F29" s="146"/>
      <c r="G29" s="146"/>
      <c r="H29" s="146"/>
      <c r="I29" s="146"/>
      <c r="J29" s="146"/>
      <c r="K29" s="146"/>
      <c r="L29" s="106"/>
    </row>
    <row r="30" spans="2:12">
      <c r="B30" s="107"/>
      <c r="C30" s="126" t="s">
        <v>310</v>
      </c>
      <c r="D30" s="146" t="s">
        <v>309</v>
      </c>
      <c r="E30" s="146"/>
      <c r="F30" s="146"/>
      <c r="G30" s="146"/>
      <c r="H30" s="146"/>
      <c r="I30" s="146"/>
      <c r="J30" s="146"/>
      <c r="K30" s="146"/>
      <c r="L30" s="106"/>
    </row>
    <row r="31" spans="2:12">
      <c r="B31" s="107"/>
      <c r="C31" s="126" t="s">
        <v>312</v>
      </c>
      <c r="D31" s="146" t="s">
        <v>313</v>
      </c>
      <c r="E31" s="146"/>
      <c r="F31" s="146"/>
      <c r="G31" s="146"/>
      <c r="H31" s="146"/>
      <c r="I31" s="146"/>
      <c r="J31" s="146"/>
      <c r="K31" s="146"/>
      <c r="L31" s="106"/>
    </row>
    <row r="32" spans="2:12">
      <c r="B32" s="107"/>
      <c r="C32" s="126" t="s">
        <v>312</v>
      </c>
      <c r="D32" s="146" t="s">
        <v>314</v>
      </c>
      <c r="E32" s="146"/>
      <c r="F32" s="146"/>
      <c r="G32" s="146"/>
      <c r="H32" s="146"/>
      <c r="I32" s="146"/>
      <c r="J32" s="146"/>
      <c r="K32" s="146"/>
      <c r="L32" s="106"/>
    </row>
    <row r="33" spans="2:12">
      <c r="B33" s="107"/>
      <c r="C33" s="126" t="s">
        <v>312</v>
      </c>
      <c r="D33" s="146" t="s">
        <v>315</v>
      </c>
      <c r="E33" s="146"/>
      <c r="F33" s="146"/>
      <c r="G33" s="146"/>
      <c r="H33" s="146"/>
      <c r="I33" s="146"/>
      <c r="J33" s="146"/>
      <c r="K33" s="146"/>
      <c r="L33" s="106"/>
    </row>
    <row r="34" spans="2:12">
      <c r="B34" s="107"/>
      <c r="C34" s="126" t="s">
        <v>316</v>
      </c>
      <c r="D34" s="146" t="s">
        <v>317</v>
      </c>
      <c r="E34" s="146"/>
      <c r="F34" s="146"/>
      <c r="G34" s="146"/>
      <c r="H34" s="146"/>
      <c r="I34" s="146"/>
      <c r="J34" s="146"/>
      <c r="K34" s="146"/>
      <c r="L34" s="106"/>
    </row>
    <row r="35" spans="2:12">
      <c r="B35" s="107"/>
      <c r="C35" s="126" t="s">
        <v>318</v>
      </c>
      <c r="D35" s="146" t="s">
        <v>319</v>
      </c>
      <c r="E35" s="146"/>
      <c r="F35" s="146"/>
      <c r="G35" s="146"/>
      <c r="H35" s="146"/>
      <c r="I35" s="146"/>
      <c r="J35" s="146"/>
      <c r="K35" s="146"/>
      <c r="L35" s="106"/>
    </row>
    <row r="36" spans="2:12">
      <c r="B36" s="107"/>
      <c r="C36" s="126" t="s">
        <v>318</v>
      </c>
      <c r="D36" s="146" t="s">
        <v>320</v>
      </c>
      <c r="E36" s="146"/>
      <c r="F36" s="146"/>
      <c r="G36" s="146"/>
      <c r="H36" s="146"/>
      <c r="I36" s="146"/>
      <c r="J36" s="146"/>
      <c r="K36" s="146"/>
      <c r="L36" s="106"/>
    </row>
    <row r="37" spans="2:12">
      <c r="B37" s="107"/>
      <c r="C37" s="126" t="s">
        <v>321</v>
      </c>
      <c r="D37" s="146" t="s">
        <v>322</v>
      </c>
      <c r="E37" s="146"/>
      <c r="F37" s="146"/>
      <c r="G37" s="146"/>
      <c r="H37" s="146"/>
      <c r="I37" s="146"/>
      <c r="J37" s="146"/>
      <c r="K37" s="146"/>
      <c r="L37" s="106"/>
    </row>
    <row r="38" spans="2:12">
      <c r="B38" s="107"/>
      <c r="C38" s="126" t="s">
        <v>321</v>
      </c>
      <c r="D38" s="146" t="s">
        <v>323</v>
      </c>
      <c r="E38" s="146"/>
      <c r="F38" s="146"/>
      <c r="G38" s="146"/>
      <c r="H38" s="146"/>
      <c r="I38" s="146"/>
      <c r="J38" s="146"/>
      <c r="K38" s="146"/>
      <c r="L38" s="106"/>
    </row>
    <row r="39" spans="2:12">
      <c r="B39" s="107"/>
      <c r="C39" s="126" t="s">
        <v>321</v>
      </c>
      <c r="D39" s="146" t="s">
        <v>324</v>
      </c>
      <c r="E39" s="146"/>
      <c r="F39" s="146"/>
      <c r="G39" s="146"/>
      <c r="H39" s="146"/>
      <c r="I39" s="146"/>
      <c r="J39" s="146"/>
      <c r="K39" s="146"/>
      <c r="L39" s="106"/>
    </row>
    <row r="40" spans="2:12">
      <c r="B40" s="107"/>
      <c r="C40" s="126" t="s">
        <v>321</v>
      </c>
      <c r="D40" s="146" t="s">
        <v>325</v>
      </c>
      <c r="E40" s="146"/>
      <c r="F40" s="146"/>
      <c r="G40" s="146"/>
      <c r="H40" s="146"/>
      <c r="I40" s="146"/>
      <c r="J40" s="146"/>
      <c r="K40" s="146"/>
      <c r="L40" s="106"/>
    </row>
    <row r="41" spans="2:12">
      <c r="B41" s="107"/>
      <c r="C41" s="126" t="s">
        <v>326</v>
      </c>
      <c r="D41" s="146" t="s">
        <v>327</v>
      </c>
      <c r="E41" s="146"/>
      <c r="F41" s="146"/>
      <c r="G41" s="146"/>
      <c r="H41" s="146"/>
      <c r="I41" s="146"/>
      <c r="J41" s="146"/>
      <c r="K41" s="146"/>
      <c r="L41" s="106"/>
    </row>
    <row r="42" spans="2:12">
      <c r="B42" s="107"/>
      <c r="C42" s="126" t="s">
        <v>326</v>
      </c>
      <c r="D42" s="146" t="s">
        <v>328</v>
      </c>
      <c r="E42" s="146"/>
      <c r="F42" s="146"/>
      <c r="G42" s="146"/>
      <c r="H42" s="146"/>
      <c r="I42" s="146"/>
      <c r="J42" s="146"/>
      <c r="K42" s="146"/>
      <c r="L42" s="106"/>
    </row>
    <row r="43" spans="2:12">
      <c r="B43" s="107"/>
      <c r="C43" s="126" t="s">
        <v>326</v>
      </c>
      <c r="D43" s="146" t="s">
        <v>329</v>
      </c>
      <c r="E43" s="146"/>
      <c r="F43" s="146"/>
      <c r="G43" s="146"/>
      <c r="H43" s="146"/>
      <c r="I43" s="146"/>
      <c r="J43" s="146"/>
      <c r="K43" s="146"/>
      <c r="L43" s="106"/>
    </row>
    <row r="44" spans="2:12">
      <c r="B44" s="107"/>
      <c r="C44" s="126" t="s">
        <v>326</v>
      </c>
      <c r="D44" s="146" t="s">
        <v>330</v>
      </c>
      <c r="E44" s="146"/>
      <c r="F44" s="146"/>
      <c r="G44" s="146"/>
      <c r="H44" s="146"/>
      <c r="I44" s="146"/>
      <c r="J44" s="146"/>
      <c r="K44" s="146"/>
      <c r="L44" s="106"/>
    </row>
    <row r="45" spans="2:12">
      <c r="B45" s="107"/>
      <c r="C45" s="126" t="s">
        <v>326</v>
      </c>
      <c r="D45" s="146" t="s">
        <v>331</v>
      </c>
      <c r="E45" s="146"/>
      <c r="F45" s="146"/>
      <c r="G45" s="146"/>
      <c r="H45" s="146"/>
      <c r="I45" s="146"/>
      <c r="J45" s="146"/>
      <c r="K45" s="146"/>
      <c r="L45" s="106"/>
    </row>
    <row r="46" spans="2:12">
      <c r="B46" s="107"/>
      <c r="C46" s="126" t="s">
        <v>326</v>
      </c>
      <c r="D46" s="146" t="s">
        <v>332</v>
      </c>
      <c r="E46" s="146"/>
      <c r="F46" s="146"/>
      <c r="G46" s="146"/>
      <c r="H46" s="146"/>
      <c r="I46" s="146"/>
      <c r="J46" s="146"/>
      <c r="K46" s="146"/>
      <c r="L46" s="106"/>
    </row>
    <row r="47" spans="2:12">
      <c r="B47" s="107"/>
      <c r="C47" s="126" t="s">
        <v>333</v>
      </c>
      <c r="D47" s="146" t="s">
        <v>334</v>
      </c>
      <c r="E47" s="146"/>
      <c r="F47" s="146"/>
      <c r="G47" s="146"/>
      <c r="H47" s="146"/>
      <c r="I47" s="146"/>
      <c r="J47" s="146"/>
      <c r="K47" s="146"/>
      <c r="L47" s="106"/>
    </row>
    <row r="48" spans="2:12">
      <c r="B48" s="107"/>
      <c r="C48" s="126" t="s">
        <v>333</v>
      </c>
      <c r="D48" s="146" t="s">
        <v>335</v>
      </c>
      <c r="E48" s="146"/>
      <c r="F48" s="146"/>
      <c r="G48" s="146"/>
      <c r="H48" s="146"/>
      <c r="I48" s="146"/>
      <c r="J48" s="146"/>
      <c r="K48" s="146"/>
      <c r="L48" s="106"/>
    </row>
    <row r="49" spans="2:12" ht="28">
      <c r="B49" s="107"/>
      <c r="C49" s="126" t="s">
        <v>336</v>
      </c>
      <c r="D49" s="146" t="s">
        <v>337</v>
      </c>
      <c r="E49" s="146"/>
      <c r="F49" s="146"/>
      <c r="G49" s="146"/>
      <c r="H49" s="146"/>
      <c r="I49" s="146"/>
      <c r="J49" s="146"/>
      <c r="K49" s="146"/>
      <c r="L49" s="106"/>
    </row>
    <row r="50" spans="2:12">
      <c r="B50" s="107"/>
      <c r="C50" s="126" t="s">
        <v>338</v>
      </c>
      <c r="D50" s="146" t="s">
        <v>339</v>
      </c>
      <c r="E50" s="146"/>
      <c r="F50" s="146"/>
      <c r="G50" s="146"/>
      <c r="H50" s="146"/>
      <c r="I50" s="146"/>
      <c r="J50" s="146"/>
      <c r="K50" s="146"/>
      <c r="L50" s="106"/>
    </row>
    <row r="51" spans="2:12">
      <c r="B51" s="107"/>
      <c r="C51" s="126" t="s">
        <v>338</v>
      </c>
      <c r="D51" s="146" t="s">
        <v>340</v>
      </c>
      <c r="E51" s="146"/>
      <c r="F51" s="146"/>
      <c r="G51" s="146"/>
      <c r="H51" s="146"/>
      <c r="I51" s="146"/>
      <c r="J51" s="146"/>
      <c r="K51" s="146"/>
      <c r="L51" s="106"/>
    </row>
    <row r="52" spans="2:12">
      <c r="B52" s="107"/>
      <c r="C52" s="126" t="s">
        <v>338</v>
      </c>
      <c r="D52" s="146" t="s">
        <v>341</v>
      </c>
      <c r="E52" s="146"/>
      <c r="F52" s="146"/>
      <c r="G52" s="146"/>
      <c r="H52" s="146"/>
      <c r="I52" s="146"/>
      <c r="J52" s="146"/>
      <c r="K52" s="146"/>
      <c r="L52" s="106"/>
    </row>
    <row r="53" spans="2:12">
      <c r="B53" s="107"/>
      <c r="C53" s="126" t="s">
        <v>342</v>
      </c>
      <c r="D53" s="146" t="s">
        <v>343</v>
      </c>
      <c r="E53" s="146"/>
      <c r="F53" s="146"/>
      <c r="G53" s="146"/>
      <c r="H53" s="146"/>
      <c r="I53" s="146"/>
      <c r="J53" s="146"/>
      <c r="K53" s="146"/>
      <c r="L53" s="106"/>
    </row>
    <row r="54" spans="2:12">
      <c r="B54" s="107"/>
      <c r="C54" s="126" t="s">
        <v>342</v>
      </c>
      <c r="D54" s="146" t="s">
        <v>344</v>
      </c>
      <c r="E54" s="146"/>
      <c r="F54" s="146"/>
      <c r="G54" s="146"/>
      <c r="H54" s="146"/>
      <c r="I54" s="146"/>
      <c r="J54" s="146"/>
      <c r="K54" s="146"/>
      <c r="L54" s="106"/>
    </row>
    <row r="55" spans="2:12">
      <c r="B55" s="107"/>
      <c r="C55" s="126" t="s">
        <v>342</v>
      </c>
      <c r="D55" s="146" t="s">
        <v>345</v>
      </c>
      <c r="E55" s="146"/>
      <c r="F55" s="146"/>
      <c r="G55" s="146"/>
      <c r="H55" s="146"/>
      <c r="I55" s="146"/>
      <c r="J55" s="146"/>
      <c r="K55" s="146"/>
      <c r="L55" s="106"/>
    </row>
    <row r="56" spans="2:12">
      <c r="B56" s="107"/>
      <c r="C56" s="126" t="s">
        <v>346</v>
      </c>
      <c r="D56" s="146" t="s">
        <v>347</v>
      </c>
      <c r="E56" s="146"/>
      <c r="F56" s="146"/>
      <c r="G56" s="146"/>
      <c r="H56" s="146"/>
      <c r="I56" s="146"/>
      <c r="J56" s="146"/>
      <c r="K56" s="146"/>
      <c r="L56" s="106"/>
    </row>
    <row r="57" spans="2:12" ht="28">
      <c r="B57" s="107"/>
      <c r="C57" s="126" t="s">
        <v>48</v>
      </c>
      <c r="D57" s="146" t="s">
        <v>348</v>
      </c>
      <c r="E57" s="146"/>
      <c r="F57" s="146"/>
      <c r="G57" s="146"/>
      <c r="H57" s="146"/>
      <c r="I57" s="146"/>
      <c r="J57" s="146"/>
      <c r="K57" s="146"/>
      <c r="L57" s="106"/>
    </row>
    <row r="58" spans="2:12">
      <c r="B58" s="107"/>
      <c r="C58" s="126" t="s">
        <v>349</v>
      </c>
      <c r="D58" s="146"/>
      <c r="E58" s="146"/>
      <c r="F58" s="146"/>
      <c r="G58" s="146"/>
      <c r="H58" s="146"/>
      <c r="I58" s="146"/>
      <c r="J58" s="146"/>
      <c r="K58" s="146"/>
      <c r="L58" s="106"/>
    </row>
    <row r="59" spans="2:12">
      <c r="B59" s="107"/>
      <c r="C59" s="126" t="s">
        <v>349</v>
      </c>
      <c r="D59" s="146"/>
      <c r="E59" s="146"/>
      <c r="F59" s="146"/>
      <c r="G59" s="146"/>
      <c r="H59" s="146"/>
      <c r="I59" s="146"/>
      <c r="J59" s="146"/>
      <c r="K59" s="146"/>
      <c r="L59" s="106"/>
    </row>
    <row r="60" spans="2:12">
      <c r="B60" s="107"/>
      <c r="C60" s="126" t="s">
        <v>349</v>
      </c>
      <c r="D60" s="146"/>
      <c r="E60" s="146"/>
      <c r="F60" s="146"/>
      <c r="G60" s="146"/>
      <c r="H60" s="146"/>
      <c r="I60" s="146"/>
      <c r="J60" s="146"/>
      <c r="K60" s="146"/>
      <c r="L60" s="106"/>
    </row>
    <row r="61" spans="2:12">
      <c r="B61" s="107"/>
      <c r="C61" s="126" t="s">
        <v>349</v>
      </c>
      <c r="D61" s="146"/>
      <c r="E61" s="146"/>
      <c r="F61" s="146"/>
      <c r="G61" s="146"/>
      <c r="H61" s="146"/>
      <c r="I61" s="146"/>
      <c r="J61" s="146"/>
      <c r="K61" s="146"/>
      <c r="L61" s="106"/>
    </row>
    <row r="62" spans="2:12">
      <c r="B62" s="107"/>
      <c r="C62" s="126" t="s">
        <v>349</v>
      </c>
      <c r="D62" s="146"/>
      <c r="E62" s="146"/>
      <c r="F62" s="146"/>
      <c r="G62" s="146"/>
      <c r="H62" s="146"/>
      <c r="I62" s="146"/>
      <c r="J62" s="146"/>
      <c r="K62" s="146"/>
      <c r="L62" s="106"/>
    </row>
    <row r="63" spans="2:12">
      <c r="B63" s="107"/>
      <c r="C63" s="126" t="s">
        <v>349</v>
      </c>
      <c r="D63" s="146"/>
      <c r="E63" s="146"/>
      <c r="F63" s="146"/>
      <c r="G63" s="146"/>
      <c r="H63" s="146"/>
      <c r="I63" s="146"/>
      <c r="J63" s="146"/>
      <c r="K63" s="146"/>
      <c r="L63" s="106"/>
    </row>
    <row r="64" spans="2:12">
      <c r="B64" s="107"/>
      <c r="C64" s="126" t="s">
        <v>349</v>
      </c>
      <c r="D64" s="146"/>
      <c r="E64" s="146"/>
      <c r="F64" s="146"/>
      <c r="G64" s="146"/>
      <c r="H64" s="146"/>
      <c r="I64" s="146"/>
      <c r="J64" s="146"/>
      <c r="K64" s="146"/>
      <c r="L64" s="106"/>
    </row>
    <row r="65" spans="2:12">
      <c r="B65" s="107"/>
      <c r="C65" s="126" t="s">
        <v>349</v>
      </c>
      <c r="D65" s="146"/>
      <c r="E65" s="146"/>
      <c r="F65" s="146"/>
      <c r="G65" s="146"/>
      <c r="H65" s="146"/>
      <c r="I65" s="146"/>
      <c r="J65" s="146"/>
      <c r="K65" s="146"/>
      <c r="L65" s="106"/>
    </row>
    <row r="66" spans="2:12">
      <c r="B66" s="107"/>
      <c r="C66" s="126" t="s">
        <v>349</v>
      </c>
      <c r="D66" s="146"/>
      <c r="E66" s="146"/>
      <c r="F66" s="146"/>
      <c r="G66" s="146"/>
      <c r="H66" s="146"/>
      <c r="I66" s="146"/>
      <c r="J66" s="146"/>
      <c r="K66" s="146"/>
      <c r="L66" s="106"/>
    </row>
    <row r="67" spans="2:12">
      <c r="B67" s="107"/>
      <c r="C67" s="126" t="s">
        <v>349</v>
      </c>
      <c r="D67" s="146"/>
      <c r="E67" s="146"/>
      <c r="F67" s="146"/>
      <c r="G67" s="146"/>
      <c r="H67" s="146"/>
      <c r="I67" s="146"/>
      <c r="J67" s="146"/>
      <c r="K67" s="146"/>
      <c r="L67" s="106"/>
    </row>
    <row r="68" spans="2:12">
      <c r="B68" s="107"/>
      <c r="C68" s="126" t="s">
        <v>349</v>
      </c>
      <c r="D68" s="146"/>
      <c r="E68" s="146"/>
      <c r="F68" s="146"/>
      <c r="G68" s="146"/>
      <c r="H68" s="146"/>
      <c r="I68" s="146"/>
      <c r="J68" s="146"/>
      <c r="K68" s="146"/>
      <c r="L68" s="106"/>
    </row>
    <row r="69" spans="2:12">
      <c r="B69" s="107"/>
      <c r="C69" s="126" t="s">
        <v>349</v>
      </c>
      <c r="D69" s="146"/>
      <c r="E69" s="146"/>
      <c r="F69" s="146"/>
      <c r="G69" s="146"/>
      <c r="H69" s="146"/>
      <c r="I69" s="146"/>
      <c r="J69" s="146"/>
      <c r="K69" s="146"/>
      <c r="L69" s="106"/>
    </row>
    <row r="70" spans="2:12">
      <c r="B70" s="107"/>
      <c r="C70" s="126" t="s">
        <v>349</v>
      </c>
      <c r="D70" s="146"/>
      <c r="E70" s="146"/>
      <c r="F70" s="146"/>
      <c r="G70" s="146"/>
      <c r="H70" s="146"/>
      <c r="I70" s="146"/>
      <c r="J70" s="146"/>
      <c r="K70" s="146"/>
      <c r="L70" s="106"/>
    </row>
    <row r="71" spans="2:12">
      <c r="B71" s="107"/>
      <c r="C71" s="126" t="s">
        <v>349</v>
      </c>
      <c r="D71" s="146"/>
      <c r="E71" s="146"/>
      <c r="F71" s="146"/>
      <c r="G71" s="146"/>
      <c r="H71" s="146"/>
      <c r="I71" s="146"/>
      <c r="J71" s="146"/>
      <c r="K71" s="146"/>
      <c r="L71" s="106"/>
    </row>
    <row r="72" spans="2:12">
      <c r="B72" s="107"/>
      <c r="C72" s="126" t="s">
        <v>349</v>
      </c>
      <c r="D72" s="146"/>
      <c r="E72" s="146"/>
      <c r="F72" s="146"/>
      <c r="G72" s="146"/>
      <c r="H72" s="146"/>
      <c r="I72" s="146"/>
      <c r="J72" s="146"/>
      <c r="K72" s="146"/>
      <c r="L72" s="106"/>
    </row>
    <row r="73" spans="2:12">
      <c r="B73" s="107"/>
      <c r="C73" s="126" t="s">
        <v>349</v>
      </c>
      <c r="D73" s="146"/>
      <c r="E73" s="146"/>
      <c r="F73" s="146"/>
      <c r="G73" s="146"/>
      <c r="H73" s="146"/>
      <c r="I73" s="146"/>
      <c r="J73" s="146"/>
      <c r="K73" s="146"/>
      <c r="L73" s="106"/>
    </row>
    <row r="74" spans="2:12">
      <c r="B74" s="107"/>
      <c r="C74" s="126" t="s">
        <v>349</v>
      </c>
      <c r="D74" s="146"/>
      <c r="E74" s="146"/>
      <c r="F74" s="146"/>
      <c r="G74" s="146"/>
      <c r="H74" s="146"/>
      <c r="I74" s="146"/>
      <c r="J74" s="146"/>
      <c r="K74" s="146"/>
      <c r="L74" s="106"/>
    </row>
    <row r="75" spans="2:12">
      <c r="B75" s="107"/>
      <c r="C75" s="126" t="s">
        <v>349</v>
      </c>
      <c r="D75" s="146"/>
      <c r="E75" s="146"/>
      <c r="F75" s="146"/>
      <c r="G75" s="146"/>
      <c r="H75" s="146"/>
      <c r="I75" s="146"/>
      <c r="J75" s="146"/>
      <c r="K75" s="146"/>
      <c r="L75" s="106"/>
    </row>
    <row r="76" spans="2:12">
      <c r="B76" s="107"/>
      <c r="C76" s="126" t="s">
        <v>349</v>
      </c>
      <c r="D76" s="146"/>
      <c r="E76" s="146"/>
      <c r="F76" s="146"/>
      <c r="G76" s="146"/>
      <c r="H76" s="146"/>
      <c r="I76" s="146"/>
      <c r="J76" s="146"/>
      <c r="K76" s="146"/>
      <c r="L76" s="106"/>
    </row>
    <row r="77" spans="2:12">
      <c r="B77" s="107"/>
      <c r="C77" s="126" t="s">
        <v>349</v>
      </c>
      <c r="D77" s="146"/>
      <c r="E77" s="146"/>
      <c r="F77" s="146"/>
      <c r="G77" s="146"/>
      <c r="H77" s="146"/>
      <c r="I77" s="146"/>
      <c r="J77" s="146"/>
      <c r="K77" s="146"/>
      <c r="L77" s="106"/>
    </row>
    <row r="78" spans="2:12">
      <c r="B78" s="107"/>
      <c r="C78" s="126" t="s">
        <v>349</v>
      </c>
      <c r="D78" s="146"/>
      <c r="E78" s="146"/>
      <c r="F78" s="146"/>
      <c r="G78" s="146"/>
      <c r="H78" s="146"/>
      <c r="I78" s="146"/>
      <c r="J78" s="146"/>
      <c r="K78" s="146"/>
      <c r="L78" s="106"/>
    </row>
    <row r="79" spans="2:12">
      <c r="B79" s="107"/>
      <c r="C79" s="126" t="s">
        <v>349</v>
      </c>
      <c r="D79" s="146"/>
      <c r="E79" s="146"/>
      <c r="F79" s="146"/>
      <c r="G79" s="146"/>
      <c r="H79" s="146"/>
      <c r="I79" s="146"/>
      <c r="J79" s="146"/>
      <c r="K79" s="146"/>
      <c r="L79" s="106"/>
    </row>
    <row r="80" spans="2:12">
      <c r="B80" s="107"/>
      <c r="C80" s="126" t="s">
        <v>349</v>
      </c>
      <c r="D80" s="146"/>
      <c r="E80" s="146"/>
      <c r="F80" s="146"/>
      <c r="G80" s="146"/>
      <c r="H80" s="146"/>
      <c r="I80" s="146"/>
      <c r="J80" s="146"/>
      <c r="K80" s="146"/>
      <c r="L80" s="106"/>
    </row>
    <row r="81" spans="2:12">
      <c r="B81" s="105"/>
      <c r="C81" s="152"/>
      <c r="D81" s="153"/>
      <c r="E81" s="153"/>
      <c r="F81" s="153"/>
      <c r="G81" s="153"/>
      <c r="H81" s="153"/>
      <c r="I81" s="153"/>
      <c r="J81" s="153"/>
      <c r="K81" s="153"/>
      <c r="L81" s="104"/>
    </row>
    <row r="83" spans="2:12" hidden="1">
      <c r="C83" s="154" t="s">
        <v>349</v>
      </c>
    </row>
    <row r="84" spans="2:12" hidden="1">
      <c r="C84" s="154" t="s">
        <v>21</v>
      </c>
    </row>
    <row r="85" spans="2:12" hidden="1">
      <c r="C85" s="154" t="s">
        <v>290</v>
      </c>
    </row>
    <row r="86" spans="2:12" hidden="1">
      <c r="C86" s="154" t="s">
        <v>296</v>
      </c>
    </row>
    <row r="87" spans="2:12" hidden="1">
      <c r="C87" s="154" t="s">
        <v>300</v>
      </c>
    </row>
    <row r="88" spans="2:12" hidden="1">
      <c r="C88" s="154" t="s">
        <v>305</v>
      </c>
    </row>
    <row r="89" spans="2:12" hidden="1">
      <c r="C89" s="154" t="s">
        <v>310</v>
      </c>
    </row>
    <row r="90" spans="2:12" hidden="1">
      <c r="C90" s="154" t="s">
        <v>312</v>
      </c>
    </row>
    <row r="91" spans="2:12" hidden="1">
      <c r="C91" s="154" t="s">
        <v>316</v>
      </c>
    </row>
    <row r="92" spans="2:12" hidden="1">
      <c r="C92" s="154" t="s">
        <v>318</v>
      </c>
    </row>
    <row r="93" spans="2:12" hidden="1">
      <c r="C93" s="154" t="s">
        <v>321</v>
      </c>
    </row>
    <row r="94" spans="2:12" hidden="1">
      <c r="C94" s="154" t="s">
        <v>326</v>
      </c>
    </row>
    <row r="95" spans="2:12" hidden="1">
      <c r="C95" s="154" t="s">
        <v>333</v>
      </c>
    </row>
    <row r="96" spans="2:12" hidden="1">
      <c r="C96" s="154" t="s">
        <v>336</v>
      </c>
    </row>
    <row r="97" spans="3:3" hidden="1">
      <c r="C97" s="154" t="s">
        <v>338</v>
      </c>
    </row>
    <row r="98" spans="3:3" hidden="1">
      <c r="C98" s="154" t="s">
        <v>342</v>
      </c>
    </row>
    <row r="99" spans="3:3" hidden="1">
      <c r="C99" s="154" t="s">
        <v>350</v>
      </c>
    </row>
    <row r="100" spans="3:3" hidden="1">
      <c r="C100" s="154" t="s">
        <v>48</v>
      </c>
    </row>
  </sheetData>
  <mergeCells count="6">
    <mergeCell ref="K8:K9"/>
    <mergeCell ref="C8:C9"/>
    <mergeCell ref="D8:D9"/>
    <mergeCell ref="E8:E9"/>
    <mergeCell ref="F8:G8"/>
    <mergeCell ref="H8:J8"/>
  </mergeCells>
  <conditionalFormatting sqref="C10:C80">
    <cfRule type="cellIs" dxfId="231" priority="1" operator="equal">
      <formula>"[select]"</formula>
    </cfRule>
    <cfRule type="cellIs" dxfId="230" priority="2" operator="equal">
      <formula>""</formula>
    </cfRule>
  </conditionalFormatting>
  <dataValidations count="1">
    <dataValidation type="list" allowBlank="1" showInputMessage="1" sqref="C10:C80" xr:uid="{00000000-0002-0000-0200-000000000000}">
      <formula1>$C$83:$C$100</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tabColor theme="9"/>
  </sheetPr>
  <dimension ref="A2:E130"/>
  <sheetViews>
    <sheetView topLeftCell="A6" zoomScale="85" zoomScaleNormal="85" workbookViewId="0">
      <selection activeCell="C5" sqref="C5"/>
    </sheetView>
  </sheetViews>
  <sheetFormatPr baseColWidth="10" defaultColWidth="9.1640625" defaultRowHeight="16"/>
  <cols>
    <col min="1" max="1" width="2.6640625" style="141" customWidth="1"/>
    <col min="2" max="2" width="2.6640625" style="1" customWidth="1"/>
    <col min="3" max="3" width="81.33203125" style="1" customWidth="1"/>
    <col min="4" max="4" width="50.6640625" style="1" customWidth="1"/>
    <col min="5" max="6" width="2.6640625" style="1" customWidth="1"/>
    <col min="7" max="16384" width="9.1640625" style="1"/>
  </cols>
  <sheetData>
    <row r="2" spans="2:5">
      <c r="B2" s="11"/>
      <c r="C2" s="12"/>
      <c r="D2" s="12"/>
      <c r="E2" s="13"/>
    </row>
    <row r="3" spans="2:5" ht="23">
      <c r="B3" s="14"/>
      <c r="C3" s="15" t="s">
        <v>9</v>
      </c>
      <c r="D3" s="16"/>
      <c r="E3" s="18"/>
    </row>
    <row r="4" spans="2:5" ht="23">
      <c r="B4" s="14"/>
      <c r="C4" s="15" t="s">
        <v>11</v>
      </c>
      <c r="D4" s="446" t="s">
        <v>351</v>
      </c>
      <c r="E4" s="18"/>
    </row>
    <row r="5" spans="2:5" ht="42.75" customHeight="1">
      <c r="B5" s="14"/>
      <c r="C5" s="16"/>
      <c r="D5" s="447" t="s">
        <v>352</v>
      </c>
      <c r="E5" s="18"/>
    </row>
    <row r="6" spans="2:5" ht="23">
      <c r="B6" s="14"/>
      <c r="C6" s="19" t="s">
        <v>21</v>
      </c>
      <c r="D6" s="16"/>
      <c r="E6" s="18"/>
    </row>
    <row r="7" spans="2:5" ht="23">
      <c r="B7" s="14"/>
      <c r="C7" s="19"/>
      <c r="D7" s="16"/>
      <c r="E7" s="18"/>
    </row>
    <row r="8" spans="2:5" ht="18">
      <c r="B8" s="14"/>
      <c r="C8" s="33" t="s">
        <v>353</v>
      </c>
      <c r="D8" s="16"/>
      <c r="E8" s="18"/>
    </row>
    <row r="9" spans="2:5">
      <c r="B9" s="14"/>
      <c r="C9" s="48" t="s">
        <v>354</v>
      </c>
      <c r="D9" s="455"/>
      <c r="E9" s="18"/>
    </row>
    <row r="10" spans="2:5">
      <c r="B10" s="14"/>
      <c r="C10" s="16"/>
      <c r="D10" s="16"/>
      <c r="E10" s="18"/>
    </row>
    <row r="11" spans="2:5" ht="18">
      <c r="B11" s="14"/>
      <c r="C11" s="33" t="s">
        <v>355</v>
      </c>
      <c r="D11" s="16"/>
      <c r="E11" s="18"/>
    </row>
    <row r="12" spans="2:5">
      <c r="B12" s="14"/>
      <c r="C12" s="48" t="s">
        <v>356</v>
      </c>
      <c r="D12" s="157" t="s">
        <v>357</v>
      </c>
      <c r="E12" s="18"/>
    </row>
    <row r="13" spans="2:5">
      <c r="B13" s="14"/>
      <c r="C13" s="16"/>
      <c r="D13" s="85"/>
      <c r="E13" s="18"/>
    </row>
    <row r="14" spans="2:5" ht="18">
      <c r="B14" s="14"/>
      <c r="C14" s="33" t="s">
        <v>358</v>
      </c>
      <c r="D14" s="85"/>
      <c r="E14" s="18"/>
    </row>
    <row r="15" spans="2:5">
      <c r="B15" s="14"/>
      <c r="C15" s="30" t="s">
        <v>359</v>
      </c>
      <c r="D15" s="190" t="s">
        <v>360</v>
      </c>
      <c r="E15" s="18"/>
    </row>
    <row r="16" spans="2:5">
      <c r="B16" s="14"/>
      <c r="C16" s="39"/>
      <c r="D16" s="190" t="s">
        <v>361</v>
      </c>
      <c r="E16" s="18"/>
    </row>
    <row r="17" spans="2:5">
      <c r="B17" s="14"/>
      <c r="C17" s="39" t="s">
        <v>362</v>
      </c>
      <c r="D17" s="190" t="s">
        <v>363</v>
      </c>
      <c r="E17" s="18"/>
    </row>
    <row r="18" spans="2:5">
      <c r="B18" s="14"/>
      <c r="C18" s="39" t="s">
        <v>364</v>
      </c>
      <c r="D18" s="190" t="s">
        <v>365</v>
      </c>
      <c r="E18" s="18"/>
    </row>
    <row r="19" spans="2:5">
      <c r="B19" s="14"/>
      <c r="C19" s="39" t="s">
        <v>366</v>
      </c>
      <c r="D19" s="189" t="s">
        <v>367</v>
      </c>
      <c r="E19" s="18"/>
    </row>
    <row r="20" spans="2:5">
      <c r="B20" s="14"/>
      <c r="C20" s="39" t="s">
        <v>368</v>
      </c>
      <c r="D20" s="189" t="s">
        <v>367</v>
      </c>
      <c r="E20" s="18"/>
    </row>
    <row r="21" spans="2:5">
      <c r="B21" s="14"/>
      <c r="C21" s="31" t="s">
        <v>369</v>
      </c>
      <c r="D21" s="189" t="s">
        <v>370</v>
      </c>
      <c r="E21" s="18"/>
    </row>
    <row r="22" spans="2:5">
      <c r="B22" s="14"/>
      <c r="C22" s="16"/>
      <c r="D22" s="16"/>
      <c r="E22" s="18"/>
    </row>
    <row r="23" spans="2:5" ht="18">
      <c r="B23" s="14"/>
      <c r="C23" s="33" t="s">
        <v>284</v>
      </c>
      <c r="D23" s="16"/>
      <c r="E23" s="18"/>
    </row>
    <row r="24" spans="2:5">
      <c r="B24" s="14"/>
      <c r="C24" s="30" t="s">
        <v>371</v>
      </c>
      <c r="D24" s="157" t="s">
        <v>372</v>
      </c>
      <c r="E24" s="18"/>
    </row>
    <row r="25" spans="2:5">
      <c r="B25" s="14"/>
      <c r="C25" s="31" t="s">
        <v>373</v>
      </c>
      <c r="D25" s="157" t="s">
        <v>374</v>
      </c>
      <c r="E25" s="18"/>
    </row>
    <row r="26" spans="2:5">
      <c r="B26" s="14"/>
      <c r="C26" s="16"/>
      <c r="D26" s="85"/>
      <c r="E26" s="18"/>
    </row>
    <row r="27" spans="2:5" ht="18">
      <c r="B27" s="14"/>
      <c r="C27" s="33" t="s">
        <v>375</v>
      </c>
      <c r="D27" s="85"/>
      <c r="E27" s="18"/>
    </row>
    <row r="28" spans="2:5">
      <c r="B28" s="14"/>
      <c r="C28" s="628"/>
      <c r="D28" s="629"/>
      <c r="E28" s="18"/>
    </row>
    <row r="29" spans="2:5">
      <c r="B29" s="14"/>
      <c r="C29" s="630"/>
      <c r="D29" s="631"/>
      <c r="E29" s="18"/>
    </row>
    <row r="30" spans="2:5">
      <c r="B30" s="14"/>
      <c r="C30" s="632"/>
      <c r="D30" s="633"/>
      <c r="E30" s="18"/>
    </row>
    <row r="31" spans="2:5">
      <c r="B31" s="14"/>
      <c r="C31" s="16"/>
      <c r="D31" s="85"/>
      <c r="E31" s="18"/>
    </row>
    <row r="32" spans="2:5" ht="18">
      <c r="B32" s="14"/>
      <c r="C32" s="33" t="s">
        <v>376</v>
      </c>
      <c r="D32" s="85"/>
      <c r="E32" s="18"/>
    </row>
    <row r="33" spans="2:5">
      <c r="B33" s="14"/>
      <c r="C33" s="30" t="s">
        <v>287</v>
      </c>
      <c r="D33" s="157" t="s">
        <v>377</v>
      </c>
      <c r="E33" s="18"/>
    </row>
    <row r="34" spans="2:5">
      <c r="B34" s="14"/>
      <c r="C34" s="39" t="s">
        <v>378</v>
      </c>
      <c r="D34" s="157" t="s">
        <v>379</v>
      </c>
      <c r="E34" s="18"/>
    </row>
    <row r="35" spans="2:5">
      <c r="B35" s="14"/>
      <c r="C35" s="39" t="s">
        <v>380</v>
      </c>
      <c r="D35" s="157" t="s">
        <v>381</v>
      </c>
      <c r="E35" s="18"/>
    </row>
    <row r="36" spans="2:5">
      <c r="B36" s="14"/>
      <c r="C36" s="39" t="s">
        <v>382</v>
      </c>
      <c r="D36" s="157" t="s">
        <v>383</v>
      </c>
      <c r="E36" s="18"/>
    </row>
    <row r="37" spans="2:5">
      <c r="B37" s="14"/>
      <c r="C37" s="39"/>
      <c r="D37" s="157"/>
      <c r="E37" s="18"/>
    </row>
    <row r="38" spans="2:5">
      <c r="B38" s="14"/>
      <c r="C38" s="39" t="s">
        <v>362</v>
      </c>
      <c r="D38" s="157" t="s">
        <v>384</v>
      </c>
      <c r="E38" s="18"/>
    </row>
    <row r="39" spans="2:5">
      <c r="B39" s="14"/>
      <c r="C39" s="39" t="s">
        <v>385</v>
      </c>
      <c r="D39" s="191" t="s">
        <v>386</v>
      </c>
      <c r="E39" s="18"/>
    </row>
    <row r="40" spans="2:5">
      <c r="B40" s="14"/>
      <c r="C40" s="31" t="s">
        <v>387</v>
      </c>
      <c r="D40" s="191" t="s">
        <v>388</v>
      </c>
      <c r="E40" s="18"/>
    </row>
    <row r="41" spans="2:5">
      <c r="B41" s="14"/>
      <c r="C41" s="16"/>
      <c r="D41" s="85"/>
      <c r="E41" s="18"/>
    </row>
    <row r="42" spans="2:5" ht="18">
      <c r="B42" s="14"/>
      <c r="C42" s="33" t="s">
        <v>389</v>
      </c>
      <c r="D42" s="85"/>
      <c r="E42" s="18"/>
    </row>
    <row r="43" spans="2:5">
      <c r="B43" s="14"/>
      <c r="C43" s="30" t="s">
        <v>287</v>
      </c>
      <c r="D43" s="157" t="s">
        <v>377</v>
      </c>
      <c r="E43" s="18"/>
    </row>
    <row r="44" spans="2:5">
      <c r="B44" s="14"/>
      <c r="C44" s="39" t="s">
        <v>378</v>
      </c>
      <c r="D44" s="157" t="s">
        <v>379</v>
      </c>
      <c r="E44" s="18"/>
    </row>
    <row r="45" spans="2:5">
      <c r="B45" s="14"/>
      <c r="C45" s="39" t="s">
        <v>382</v>
      </c>
      <c r="D45" s="157" t="s">
        <v>383</v>
      </c>
      <c r="E45" s="18"/>
    </row>
    <row r="46" spans="2:5">
      <c r="B46" s="14"/>
      <c r="C46" s="39"/>
      <c r="D46" s="157"/>
      <c r="E46" s="18"/>
    </row>
    <row r="47" spans="2:5">
      <c r="B47" s="14"/>
      <c r="C47" s="39" t="s">
        <v>362</v>
      </c>
      <c r="D47" s="157" t="s">
        <v>384</v>
      </c>
      <c r="E47" s="18"/>
    </row>
    <row r="48" spans="2:5">
      <c r="B48" s="14"/>
      <c r="C48" s="39" t="s">
        <v>390</v>
      </c>
      <c r="D48" s="157" t="s">
        <v>381</v>
      </c>
      <c r="E48" s="18"/>
    </row>
    <row r="49" spans="1:5">
      <c r="B49" s="14"/>
      <c r="C49" s="31" t="s">
        <v>391</v>
      </c>
      <c r="D49" s="191" t="s">
        <v>386</v>
      </c>
      <c r="E49" s="18"/>
    </row>
    <row r="50" spans="1:5">
      <c r="B50" s="14"/>
      <c r="C50" s="16"/>
      <c r="D50" s="85"/>
      <c r="E50" s="18"/>
    </row>
    <row r="51" spans="1:5" ht="18">
      <c r="B51" s="14"/>
      <c r="C51" s="33" t="s">
        <v>392</v>
      </c>
      <c r="D51" s="85"/>
      <c r="E51" s="18"/>
    </row>
    <row r="52" spans="1:5">
      <c r="B52" s="14"/>
      <c r="C52" s="30" t="s">
        <v>287</v>
      </c>
      <c r="D52" s="157"/>
      <c r="E52" s="18"/>
    </row>
    <row r="53" spans="1:5">
      <c r="B53" s="14"/>
      <c r="C53" s="31" t="s">
        <v>378</v>
      </c>
      <c r="D53" s="157"/>
      <c r="E53" s="18"/>
    </row>
    <row r="54" spans="1:5">
      <c r="B54" s="14"/>
      <c r="C54" s="16"/>
      <c r="D54" s="16"/>
      <c r="E54" s="18"/>
    </row>
    <row r="55" spans="1:5" ht="18">
      <c r="B55" s="14"/>
      <c r="C55" s="33" t="s">
        <v>393</v>
      </c>
      <c r="D55" s="16"/>
      <c r="E55" s="18"/>
    </row>
    <row r="56" spans="1:5">
      <c r="B56" s="14"/>
      <c r="C56" s="30" t="s">
        <v>394</v>
      </c>
      <c r="D56" s="158"/>
      <c r="E56" s="18"/>
    </row>
    <row r="57" spans="1:5">
      <c r="B57" s="14"/>
      <c r="C57" s="31" t="s">
        <v>395</v>
      </c>
      <c r="D57" s="158"/>
      <c r="E57" s="18"/>
    </row>
    <row r="58" spans="1:5">
      <c r="B58" s="14"/>
      <c r="C58" s="16"/>
      <c r="D58" s="16"/>
      <c r="E58" s="18"/>
    </row>
    <row r="59" spans="1:5">
      <c r="B59" s="14"/>
      <c r="C59" s="48" t="s">
        <v>396</v>
      </c>
      <c r="D59" s="126" t="s">
        <v>349</v>
      </c>
      <c r="E59" s="18"/>
    </row>
    <row r="60" spans="1:5">
      <c r="B60" s="14"/>
      <c r="C60" s="634"/>
      <c r="D60" s="635"/>
      <c r="E60" s="18"/>
    </row>
    <row r="61" spans="1:5">
      <c r="B61" s="14"/>
      <c r="C61" s="636"/>
      <c r="D61" s="637"/>
      <c r="E61" s="18"/>
    </row>
    <row r="62" spans="1:5">
      <c r="B62" s="21"/>
      <c r="C62" s="2"/>
      <c r="D62" s="2"/>
      <c r="E62" s="20"/>
    </row>
    <row r="63" spans="1:5" ht="34">
      <c r="A63" s="142" t="s">
        <v>397</v>
      </c>
      <c r="B63" s="91"/>
      <c r="C63" s="638" t="s">
        <v>398</v>
      </c>
      <c r="D63" s="638"/>
      <c r="E63" s="23"/>
    </row>
    <row r="64" spans="1:5" hidden="1">
      <c r="C64" s="1" t="s">
        <v>349</v>
      </c>
    </row>
    <row r="65" spans="3:3" hidden="1">
      <c r="C65" s="1" t="s">
        <v>399</v>
      </c>
    </row>
    <row r="66" spans="3:3" hidden="1">
      <c r="C66" s="1" t="s">
        <v>400</v>
      </c>
    </row>
    <row r="67" spans="3:3" hidden="1">
      <c r="C67" s="1" t="s">
        <v>401</v>
      </c>
    </row>
    <row r="68" spans="3:3" hidden="1">
      <c r="C68" s="1" t="s">
        <v>402</v>
      </c>
    </row>
    <row r="69" spans="3:3" hidden="1">
      <c r="C69" s="1" t="s">
        <v>403</v>
      </c>
    </row>
    <row r="70" spans="3:3" hidden="1">
      <c r="C70" s="1" t="s">
        <v>370</v>
      </c>
    </row>
    <row r="71" spans="3:3" hidden="1">
      <c r="C71" s="1" t="s">
        <v>404</v>
      </c>
    </row>
    <row r="72" spans="3:3" hidden="1">
      <c r="C72" s="1" t="s">
        <v>405</v>
      </c>
    </row>
    <row r="73" spans="3:3" hidden="1">
      <c r="C73" s="1" t="s">
        <v>406</v>
      </c>
    </row>
    <row r="74" spans="3:3" hidden="1">
      <c r="C74" s="1" t="s">
        <v>407</v>
      </c>
    </row>
    <row r="75" spans="3:3" hidden="1">
      <c r="C75" s="1" t="s">
        <v>408</v>
      </c>
    </row>
    <row r="76" spans="3:3" hidden="1">
      <c r="C76" s="1" t="s">
        <v>409</v>
      </c>
    </row>
    <row r="77" spans="3:3" hidden="1">
      <c r="C77" s="1" t="s">
        <v>410</v>
      </c>
    </row>
    <row r="78" spans="3:3" hidden="1">
      <c r="C78" s="1" t="s">
        <v>411</v>
      </c>
    </row>
    <row r="79" spans="3:3" hidden="1">
      <c r="C79" s="1" t="s">
        <v>412</v>
      </c>
    </row>
    <row r="80" spans="3:3" hidden="1">
      <c r="C80" s="1" t="s">
        <v>413</v>
      </c>
    </row>
    <row r="81" spans="3:3" hidden="1">
      <c r="C81" s="1" t="s">
        <v>414</v>
      </c>
    </row>
    <row r="82" spans="3:3" hidden="1">
      <c r="C82" s="1" t="s">
        <v>415</v>
      </c>
    </row>
    <row r="83" spans="3:3" hidden="1">
      <c r="C83" s="1" t="s">
        <v>416</v>
      </c>
    </row>
    <row r="84" spans="3:3" hidden="1">
      <c r="C84" s="1" t="s">
        <v>417</v>
      </c>
    </row>
    <row r="85" spans="3:3" hidden="1">
      <c r="C85" s="1" t="s">
        <v>418</v>
      </c>
    </row>
    <row r="86" spans="3:3" hidden="1">
      <c r="C86" s="1" t="s">
        <v>419</v>
      </c>
    </row>
    <row r="87" spans="3:3" hidden="1">
      <c r="C87" s="1" t="s">
        <v>420</v>
      </c>
    </row>
    <row r="88" spans="3:3" hidden="1">
      <c r="C88" s="1" t="s">
        <v>421</v>
      </c>
    </row>
    <row r="89" spans="3:3" hidden="1">
      <c r="C89" s="1" t="s">
        <v>422</v>
      </c>
    </row>
    <row r="90" spans="3:3" hidden="1">
      <c r="C90" s="1" t="s">
        <v>423</v>
      </c>
    </row>
    <row r="91" spans="3:3" hidden="1">
      <c r="C91" s="1" t="s">
        <v>424</v>
      </c>
    </row>
    <row r="92" spans="3:3" hidden="1">
      <c r="C92" s="1" t="s">
        <v>425</v>
      </c>
    </row>
    <row r="93" spans="3:3" hidden="1">
      <c r="C93" s="1" t="s">
        <v>426</v>
      </c>
    </row>
    <row r="94" spans="3:3" hidden="1">
      <c r="C94" s="1" t="s">
        <v>427</v>
      </c>
    </row>
    <row r="95" spans="3:3" hidden="1">
      <c r="C95" s="1" t="s">
        <v>428</v>
      </c>
    </row>
    <row r="96" spans="3:3" hidden="1">
      <c r="C96" s="1" t="s">
        <v>429</v>
      </c>
    </row>
    <row r="97" spans="3:3" hidden="1">
      <c r="C97" s="1" t="s">
        <v>430</v>
      </c>
    </row>
    <row r="98" spans="3:3" hidden="1">
      <c r="C98" s="1" t="s">
        <v>431</v>
      </c>
    </row>
    <row r="99" spans="3:3" hidden="1">
      <c r="C99" s="1" t="s">
        <v>432</v>
      </c>
    </row>
    <row r="100" spans="3:3" hidden="1">
      <c r="C100" s="1" t="s">
        <v>433</v>
      </c>
    </row>
    <row r="101" spans="3:3" hidden="1">
      <c r="C101" s="1" t="s">
        <v>434</v>
      </c>
    </row>
    <row r="102" spans="3:3" hidden="1">
      <c r="C102" s="1" t="s">
        <v>435</v>
      </c>
    </row>
    <row r="103" spans="3:3" hidden="1">
      <c r="C103" s="1" t="s">
        <v>436</v>
      </c>
    </row>
    <row r="104" spans="3:3" hidden="1">
      <c r="C104" s="1" t="s">
        <v>437</v>
      </c>
    </row>
    <row r="105" spans="3:3" hidden="1">
      <c r="C105" s="1" t="s">
        <v>438</v>
      </c>
    </row>
    <row r="106" spans="3:3" hidden="1">
      <c r="C106" s="1" t="s">
        <v>439</v>
      </c>
    </row>
    <row r="107" spans="3:3" hidden="1">
      <c r="C107" s="1" t="s">
        <v>440</v>
      </c>
    </row>
    <row r="108" spans="3:3" hidden="1">
      <c r="C108" s="1" t="s">
        <v>441</v>
      </c>
    </row>
    <row r="109" spans="3:3" hidden="1">
      <c r="C109" s="1" t="s">
        <v>442</v>
      </c>
    </row>
    <row r="110" spans="3:3" hidden="1">
      <c r="C110" s="1" t="s">
        <v>443</v>
      </c>
    </row>
    <row r="111" spans="3:3" hidden="1">
      <c r="C111" s="1" t="s">
        <v>444</v>
      </c>
    </row>
    <row r="112" spans="3:3" hidden="1">
      <c r="C112" s="1" t="s">
        <v>445</v>
      </c>
    </row>
    <row r="113" spans="3:3" hidden="1">
      <c r="C113" s="1" t="s">
        <v>446</v>
      </c>
    </row>
    <row r="114" spans="3:3" hidden="1">
      <c r="C114" s="1" t="s">
        <v>447</v>
      </c>
    </row>
    <row r="115" spans="3:3" hidden="1">
      <c r="C115" s="1" t="s">
        <v>448</v>
      </c>
    </row>
    <row r="116" spans="3:3" hidden="1">
      <c r="C116" s="1" t="s">
        <v>449</v>
      </c>
    </row>
    <row r="117" spans="3:3" hidden="1">
      <c r="C117" s="1" t="s">
        <v>450</v>
      </c>
    </row>
    <row r="118" spans="3:3" hidden="1">
      <c r="C118" s="1" t="s">
        <v>451</v>
      </c>
    </row>
    <row r="119" spans="3:3" hidden="1">
      <c r="C119" s="1" t="s">
        <v>452</v>
      </c>
    </row>
    <row r="120" spans="3:3" hidden="1">
      <c r="C120" s="1" t="s">
        <v>453</v>
      </c>
    </row>
    <row r="121" spans="3:3" hidden="1">
      <c r="C121" s="1" t="s">
        <v>454</v>
      </c>
    </row>
    <row r="122" spans="3:3" hidden="1">
      <c r="C122" s="1" t="s">
        <v>455</v>
      </c>
    </row>
    <row r="123" spans="3:3" hidden="1">
      <c r="C123" s="1" t="s">
        <v>456</v>
      </c>
    </row>
    <row r="124" spans="3:3" hidden="1">
      <c r="C124" s="1" t="s">
        <v>457</v>
      </c>
    </row>
    <row r="125" spans="3:3" hidden="1">
      <c r="C125" s="1" t="s">
        <v>458</v>
      </c>
    </row>
    <row r="126" spans="3:3" hidden="1">
      <c r="C126" s="1" t="s">
        <v>459</v>
      </c>
    </row>
    <row r="127" spans="3:3" hidden="1">
      <c r="C127" s="1" t="s">
        <v>460</v>
      </c>
    </row>
    <row r="128" spans="3:3" hidden="1">
      <c r="C128" s="1" t="s">
        <v>461</v>
      </c>
    </row>
    <row r="129" spans="3:3" hidden="1">
      <c r="C129" s="1" t="s">
        <v>462</v>
      </c>
    </row>
    <row r="130" spans="3:3" hidden="1">
      <c r="C130" s="1" t="s">
        <v>463</v>
      </c>
    </row>
  </sheetData>
  <mergeCells count="3">
    <mergeCell ref="C28:D30"/>
    <mergeCell ref="C60:D61"/>
    <mergeCell ref="C63:D63"/>
  </mergeCells>
  <conditionalFormatting sqref="D19:D21">
    <cfRule type="cellIs" dxfId="229" priority="3" operator="equal">
      <formula>"[select]"</formula>
    </cfRule>
    <cfRule type="cellIs" dxfId="228" priority="4" operator="equal">
      <formula>""</formula>
    </cfRule>
  </conditionalFormatting>
  <conditionalFormatting sqref="D59">
    <cfRule type="cellIs" dxfId="227" priority="1" operator="equal">
      <formula>"[select]"</formula>
    </cfRule>
    <cfRule type="cellIs" dxfId="226" priority="2" operator="equal">
      <formula>""</formula>
    </cfRule>
  </conditionalFormatting>
  <dataValidations count="3">
    <dataValidation type="list" allowBlank="1" showInputMessage="1" sqref="D19:D20" xr:uid="{00000000-0002-0000-0900-000000000000}">
      <formula1>"[select],Yes,No"</formula1>
    </dataValidation>
    <dataValidation type="list" allowBlank="1" showInputMessage="1" sqref="D21" xr:uid="{00000000-0002-0000-0900-000001000000}">
      <formula1>$C$64:$C$130</formula1>
    </dataValidation>
    <dataValidation type="list" allowBlank="1" showInputMessage="1" sqref="D59" xr:uid="{862AE15C-DEE5-4271-B04D-C4EA259B753B}">
      <formula1>"[select],Public Statement, Confidential Statement"</formula1>
    </dataValidation>
  </dataValidations>
  <hyperlinks>
    <hyperlink ref="D39" r:id="rId1" xr:uid="{CEDC66F7-982F-4F01-9D20-E52F286BDE14}"/>
    <hyperlink ref="D40" r:id="rId2" xr:uid="{5451A124-D1E6-404C-84B3-88AE533E1D0F}"/>
    <hyperlink ref="D49" r:id="rId3" xr:uid="{BB8C4142-3769-4C75-822C-1C615A3394B1}"/>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5">
    <tabColor theme="4"/>
  </sheetPr>
  <dimension ref="A2:I36"/>
  <sheetViews>
    <sheetView topLeftCell="A4" zoomScale="168" zoomScaleNormal="85" workbookViewId="0">
      <selection activeCell="L7" sqref="L7"/>
    </sheetView>
  </sheetViews>
  <sheetFormatPr baseColWidth="10" defaultColWidth="9.1640625" defaultRowHeight="18"/>
  <cols>
    <col min="1" max="1" width="2.6640625" style="24" customWidth="1"/>
    <col min="2" max="2" width="2.6640625" style="1" customWidth="1"/>
    <col min="3" max="3" width="25.6640625" style="1" customWidth="1"/>
    <col min="4" max="4" width="15.6640625" style="1" customWidth="1"/>
    <col min="5" max="5" width="13.33203125" style="1" customWidth="1"/>
    <col min="6" max="6" width="15.6640625" style="1" customWidth="1"/>
    <col min="7" max="7" width="13.33203125" style="1" customWidth="1"/>
    <col min="8" max="8" width="28.5" style="1" bestFit="1" customWidth="1"/>
    <col min="9" max="9" width="2.6640625" style="1" customWidth="1"/>
    <col min="10" max="16384" width="9.1640625" style="1"/>
  </cols>
  <sheetData>
    <row r="2" spans="2:9">
      <c r="B2" s="11"/>
      <c r="C2" s="12"/>
      <c r="D2" s="12"/>
      <c r="E2" s="12"/>
      <c r="F2" s="12"/>
      <c r="G2" s="12"/>
      <c r="H2" s="445"/>
      <c r="I2" s="442"/>
    </row>
    <row r="3" spans="2:9" ht="23">
      <c r="B3" s="14"/>
      <c r="C3" s="15" t="s">
        <v>9</v>
      </c>
      <c r="D3" s="17"/>
      <c r="E3" s="17"/>
      <c r="F3" s="639" t="s">
        <v>351</v>
      </c>
      <c r="G3" s="640"/>
      <c r="H3" s="641"/>
      <c r="I3" s="443"/>
    </row>
    <row r="4" spans="2:9" ht="51" customHeight="1">
      <c r="B4" s="14"/>
      <c r="C4" s="15" t="s">
        <v>11</v>
      </c>
      <c r="D4" s="17"/>
      <c r="E4" s="17"/>
      <c r="F4" s="642" t="s">
        <v>464</v>
      </c>
      <c r="G4" s="643"/>
      <c r="H4" s="644"/>
      <c r="I4" s="443"/>
    </row>
    <row r="5" spans="2:9" ht="23">
      <c r="B5" s="14"/>
      <c r="C5" s="15"/>
      <c r="D5" s="17"/>
      <c r="E5" s="17"/>
      <c r="F5" s="16"/>
      <c r="G5" s="16"/>
      <c r="H5" s="12"/>
      <c r="I5" s="443"/>
    </row>
    <row r="6" spans="2:9">
      <c r="B6" s="14"/>
      <c r="C6" s="33" t="s">
        <v>465</v>
      </c>
      <c r="D6" s="17"/>
      <c r="E6" s="17"/>
      <c r="F6" s="16"/>
      <c r="G6" s="16"/>
      <c r="H6" s="16"/>
      <c r="I6" s="443"/>
    </row>
    <row r="7" spans="2:9">
      <c r="B7" s="14"/>
      <c r="C7" s="51" t="s">
        <v>466</v>
      </c>
      <c r="D7" s="618" t="s">
        <v>467</v>
      </c>
      <c r="E7" s="620"/>
      <c r="F7" s="618" t="s">
        <v>468</v>
      </c>
      <c r="G7" s="620"/>
      <c r="H7" s="16"/>
      <c r="I7" s="443"/>
    </row>
    <row r="8" spans="2:9">
      <c r="B8" s="14"/>
      <c r="C8" s="121" t="s">
        <v>469</v>
      </c>
      <c r="D8" s="122">
        <v>0.83599999999999997</v>
      </c>
      <c r="E8" s="10" t="s">
        <v>470</v>
      </c>
      <c r="F8" s="122">
        <v>1E-3</v>
      </c>
      <c r="G8" s="128" t="s">
        <v>471</v>
      </c>
      <c r="H8" s="16"/>
      <c r="I8" s="443"/>
    </row>
    <row r="9" spans="2:9" ht="18" customHeight="1">
      <c r="B9" s="14"/>
      <c r="C9" s="121" t="s">
        <v>472</v>
      </c>
      <c r="D9" s="122">
        <v>0.73499999999999999</v>
      </c>
      <c r="E9" s="10" t="s">
        <v>470</v>
      </c>
      <c r="F9" s="122">
        <v>1.4999999999999999E-2</v>
      </c>
      <c r="G9" s="128" t="s">
        <v>471</v>
      </c>
      <c r="H9" s="16"/>
      <c r="I9" s="443"/>
    </row>
    <row r="10" spans="2:9">
      <c r="B10" s="14"/>
      <c r="C10" s="121" t="s">
        <v>473</v>
      </c>
      <c r="D10" s="122">
        <v>0.51</v>
      </c>
      <c r="E10" s="10" t="s">
        <v>470</v>
      </c>
      <c r="F10" s="122">
        <v>0.01</v>
      </c>
      <c r="G10" s="128" t="s">
        <v>471</v>
      </c>
      <c r="H10" s="16"/>
      <c r="I10" s="443"/>
    </row>
    <row r="11" spans="2:9">
      <c r="B11" s="14"/>
      <c r="C11" s="16"/>
      <c r="D11" s="16"/>
      <c r="E11" s="16"/>
      <c r="F11" s="16"/>
      <c r="G11" s="16"/>
      <c r="H11" s="16"/>
      <c r="I11" s="443"/>
    </row>
    <row r="12" spans="2:9">
      <c r="B12" s="14"/>
      <c r="C12" s="33" t="s">
        <v>474</v>
      </c>
      <c r="D12" s="16"/>
      <c r="E12" s="16"/>
      <c r="F12" s="16"/>
      <c r="G12" s="16"/>
      <c r="H12" s="2"/>
      <c r="I12" s="443"/>
    </row>
    <row r="13" spans="2:9">
      <c r="B13" s="14"/>
      <c r="C13" s="618" t="s">
        <v>475</v>
      </c>
      <c r="D13" s="619"/>
      <c r="E13" s="620"/>
      <c r="F13" s="137" t="s">
        <v>476</v>
      </c>
      <c r="G13" s="51" t="s">
        <v>477</v>
      </c>
      <c r="H13" s="441" t="s">
        <v>280</v>
      </c>
      <c r="I13" s="443"/>
    </row>
    <row r="14" spans="2:9" ht="28">
      <c r="B14" s="14"/>
      <c r="C14" s="645" t="s">
        <v>478</v>
      </c>
      <c r="D14" s="646"/>
      <c r="E14" s="647"/>
      <c r="F14" s="187" t="s">
        <v>479</v>
      </c>
      <c r="G14" s="10" t="s">
        <v>480</v>
      </c>
      <c r="H14" s="18"/>
      <c r="I14" s="443"/>
    </row>
    <row r="15" spans="2:9" ht="28">
      <c r="B15" s="14"/>
      <c r="C15" s="645" t="s">
        <v>481</v>
      </c>
      <c r="D15" s="646"/>
      <c r="E15" s="647"/>
      <c r="F15" s="192" t="s">
        <v>482</v>
      </c>
      <c r="G15" s="10" t="s">
        <v>483</v>
      </c>
      <c r="H15" s="253" t="s">
        <v>484</v>
      </c>
      <c r="I15" s="443"/>
    </row>
    <row r="16" spans="2:9">
      <c r="B16" s="14"/>
      <c r="C16" s="645" t="s">
        <v>485</v>
      </c>
      <c r="D16" s="646"/>
      <c r="E16" s="647"/>
      <c r="F16" s="448"/>
      <c r="G16" s="10" t="s">
        <v>486</v>
      </c>
      <c r="H16" s="253" t="s">
        <v>484</v>
      </c>
      <c r="I16" s="443"/>
    </row>
    <row r="17" spans="2:9">
      <c r="B17" s="14"/>
      <c r="C17" s="645" t="s">
        <v>487</v>
      </c>
      <c r="D17" s="646"/>
      <c r="E17" s="647"/>
      <c r="F17" s="448"/>
      <c r="G17" s="10" t="s">
        <v>488</v>
      </c>
      <c r="H17" s="253" t="s">
        <v>484</v>
      </c>
      <c r="I17" s="443"/>
    </row>
    <row r="18" spans="2:9">
      <c r="B18" s="14"/>
      <c r="C18" s="16"/>
      <c r="D18" s="16"/>
      <c r="E18" s="16"/>
      <c r="F18" s="16"/>
      <c r="G18" s="16"/>
      <c r="H18" s="12"/>
      <c r="I18" s="443"/>
    </row>
    <row r="19" spans="2:9">
      <c r="B19" s="14"/>
      <c r="C19" s="33" t="s">
        <v>489</v>
      </c>
      <c r="D19" s="16"/>
      <c r="E19" s="16"/>
      <c r="F19" s="16"/>
      <c r="G19" s="16"/>
      <c r="H19" s="16"/>
      <c r="I19" s="443"/>
    </row>
    <row r="20" spans="2:9">
      <c r="B20" s="14"/>
      <c r="C20" s="51" t="s">
        <v>490</v>
      </c>
      <c r="D20" s="51" t="s">
        <v>476</v>
      </c>
      <c r="E20" s="51" t="s">
        <v>477</v>
      </c>
      <c r="F20" s="16"/>
      <c r="G20" s="16"/>
      <c r="H20" s="16"/>
      <c r="I20" s="443"/>
    </row>
    <row r="21" spans="2:9">
      <c r="B21" s="14"/>
      <c r="C21" s="121" t="s">
        <v>491</v>
      </c>
      <c r="D21" s="122">
        <v>365</v>
      </c>
      <c r="E21" s="127" t="s">
        <v>492</v>
      </c>
      <c r="F21" s="16"/>
      <c r="G21" s="16"/>
      <c r="H21" s="16"/>
      <c r="I21" s="443"/>
    </row>
    <row r="22" spans="2:9">
      <c r="B22" s="21"/>
      <c r="C22" s="2"/>
      <c r="D22" s="2"/>
      <c r="E22" s="2"/>
      <c r="F22" s="2"/>
      <c r="G22" s="2"/>
      <c r="H22" s="2"/>
      <c r="I22" s="444"/>
    </row>
    <row r="23" spans="2:9" ht="18" hidden="1" customHeight="1">
      <c r="C23" s="1" t="s">
        <v>481</v>
      </c>
      <c r="I23" s="443"/>
    </row>
    <row r="24" spans="2:9" ht="18" hidden="1" customHeight="1">
      <c r="C24" s="1" t="s">
        <v>349</v>
      </c>
      <c r="I24" s="444"/>
    </row>
    <row r="25" spans="2:9" hidden="1">
      <c r="C25" s="1" t="s">
        <v>493</v>
      </c>
    </row>
    <row r="26" spans="2:9" hidden="1">
      <c r="C26" s="1" t="s">
        <v>494</v>
      </c>
    </row>
    <row r="27" spans="2:9" hidden="1">
      <c r="C27" s="1" t="s">
        <v>495</v>
      </c>
    </row>
    <row r="28" spans="2:9" hidden="1">
      <c r="C28" s="1" t="s">
        <v>496</v>
      </c>
    </row>
    <row r="29" spans="2:9" hidden="1">
      <c r="C29" s="1" t="s">
        <v>497</v>
      </c>
    </row>
    <row r="30" spans="2:9" hidden="1">
      <c r="C30" s="1" t="s">
        <v>498</v>
      </c>
    </row>
    <row r="31" spans="2:9" hidden="1">
      <c r="C31" s="1" t="s">
        <v>482</v>
      </c>
    </row>
    <row r="32" spans="2:9" hidden="1">
      <c r="C32" s="1" t="s">
        <v>499</v>
      </c>
    </row>
    <row r="33" spans="3:3" hidden="1">
      <c r="C33" s="1" t="s">
        <v>500</v>
      </c>
    </row>
    <row r="34" spans="3:3" hidden="1">
      <c r="C34" s="1" t="s">
        <v>501</v>
      </c>
    </row>
    <row r="35" spans="3:3" hidden="1">
      <c r="C35" s="1" t="s">
        <v>502</v>
      </c>
    </row>
    <row r="36" spans="3:3" hidden="1">
      <c r="C36" s="1" t="s">
        <v>503</v>
      </c>
    </row>
  </sheetData>
  <mergeCells count="9">
    <mergeCell ref="F3:H3"/>
    <mergeCell ref="F4:H4"/>
    <mergeCell ref="D7:E7"/>
    <mergeCell ref="F7:G7"/>
    <mergeCell ref="C17:E17"/>
    <mergeCell ref="C13:E13"/>
    <mergeCell ref="C14:E14"/>
    <mergeCell ref="C15:E15"/>
    <mergeCell ref="C16:E16"/>
  </mergeCells>
  <conditionalFormatting sqref="F15">
    <cfRule type="cellIs" dxfId="225" priority="21" operator="equal">
      <formula>"[select]"</formula>
    </cfRule>
    <cfRule type="cellIs" dxfId="224" priority="22" operator="equal">
      <formula>""</formula>
    </cfRule>
  </conditionalFormatting>
  <conditionalFormatting sqref="G14:G17">
    <cfRule type="cellIs" dxfId="223" priority="5" operator="equal">
      <formula>"[select]"</formula>
    </cfRule>
    <cfRule type="cellIs" dxfId="222" priority="6" operator="equal">
      <formula>""</formula>
    </cfRule>
  </conditionalFormatting>
  <dataValidations count="1">
    <dataValidation type="list" allowBlank="1" showInputMessage="1" showErrorMessage="1" sqref="F15" xr:uid="{00000000-0002-0000-0A00-000000000000}">
      <formula1>$C$24:$C$36</formula1>
    </dataValidation>
  </dataValidation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tabColor theme="9"/>
  </sheetPr>
  <dimension ref="A2:G47"/>
  <sheetViews>
    <sheetView topLeftCell="A15" zoomScale="125" zoomScaleNormal="85" workbookViewId="0">
      <selection activeCell="C7" sqref="C7"/>
    </sheetView>
  </sheetViews>
  <sheetFormatPr baseColWidth="10" defaultColWidth="9.1640625" defaultRowHeight="16"/>
  <cols>
    <col min="1" max="1" width="2.6640625" style="141" customWidth="1"/>
    <col min="2" max="2" width="2.6640625" style="1" customWidth="1"/>
    <col min="3" max="3" width="75.6640625" style="1" customWidth="1"/>
    <col min="4" max="4" width="10.6640625" style="1" customWidth="1"/>
    <col min="5" max="5" width="13.33203125" style="1" customWidth="1"/>
    <col min="6" max="6" width="50.6640625" style="1" customWidth="1"/>
    <col min="7" max="7" width="3.5" style="1" customWidth="1"/>
    <col min="8" max="16384" width="9.1640625" style="1"/>
  </cols>
  <sheetData>
    <row r="2" spans="2:7">
      <c r="B2" s="11"/>
      <c r="C2" s="12"/>
      <c r="D2" s="12"/>
      <c r="E2" s="12"/>
      <c r="F2" s="12"/>
      <c r="G2" s="13"/>
    </row>
    <row r="3" spans="2:7" ht="23">
      <c r="B3" s="14"/>
      <c r="C3" s="15" t="s">
        <v>9</v>
      </c>
      <c r="D3" s="17" t="s">
        <v>504</v>
      </c>
      <c r="E3" s="16"/>
      <c r="F3" s="16"/>
      <c r="G3" s="18"/>
    </row>
    <row r="4" spans="2:7" ht="23">
      <c r="B4" s="14"/>
      <c r="C4" s="15" t="s">
        <v>11</v>
      </c>
      <c r="D4" s="17" t="s">
        <v>505</v>
      </c>
      <c r="E4" s="16"/>
      <c r="F4" s="16"/>
      <c r="G4" s="18"/>
    </row>
    <row r="5" spans="2:7">
      <c r="B5" s="14"/>
      <c r="C5" s="16"/>
      <c r="D5" s="16"/>
      <c r="E5" s="16"/>
      <c r="F5" s="16"/>
      <c r="G5" s="18"/>
    </row>
    <row r="6" spans="2:7">
      <c r="B6" s="14"/>
      <c r="C6" s="16"/>
      <c r="D6" s="16"/>
      <c r="E6" s="16"/>
      <c r="F6" s="16"/>
      <c r="G6" s="18"/>
    </row>
    <row r="7" spans="2:7" ht="23">
      <c r="B7" s="14"/>
      <c r="C7" s="19" t="s">
        <v>506</v>
      </c>
      <c r="D7" s="16"/>
      <c r="E7" s="16"/>
      <c r="F7" s="16"/>
      <c r="G7" s="18"/>
    </row>
    <row r="8" spans="2:7">
      <c r="B8" s="14"/>
      <c r="C8" s="16"/>
      <c r="D8" s="16"/>
      <c r="E8" s="16"/>
      <c r="F8" s="16"/>
      <c r="G8" s="18"/>
    </row>
    <row r="9" spans="2:7">
      <c r="B9" s="14"/>
      <c r="C9" s="16"/>
      <c r="D9" s="51" t="s">
        <v>507</v>
      </c>
      <c r="E9" s="618" t="s">
        <v>508</v>
      </c>
      <c r="F9" s="620"/>
      <c r="G9" s="18"/>
    </row>
    <row r="10" spans="2:7">
      <c r="B10" s="14"/>
      <c r="C10" s="136" t="s">
        <v>509</v>
      </c>
      <c r="D10" s="160"/>
      <c r="E10" s="648"/>
      <c r="F10" s="649"/>
      <c r="G10" s="18"/>
    </row>
    <row r="11" spans="2:7">
      <c r="B11" s="14"/>
      <c r="C11" s="136" t="s">
        <v>510</v>
      </c>
      <c r="D11" s="160"/>
      <c r="E11" s="648"/>
      <c r="F11" s="649"/>
      <c r="G11" s="18"/>
    </row>
    <row r="12" spans="2:7">
      <c r="B12" s="14"/>
      <c r="C12" s="136" t="s">
        <v>511</v>
      </c>
      <c r="D12" s="160"/>
      <c r="E12" s="648"/>
      <c r="F12" s="649"/>
      <c r="G12" s="18"/>
    </row>
    <row r="13" spans="2:7">
      <c r="B13" s="14"/>
      <c r="C13" s="136" t="s">
        <v>512</v>
      </c>
      <c r="D13" s="160"/>
      <c r="E13" s="648"/>
      <c r="F13" s="649"/>
      <c r="G13" s="18"/>
    </row>
    <row r="14" spans="2:7" ht="58.5" customHeight="1">
      <c r="B14" s="14"/>
      <c r="C14" s="136" t="s">
        <v>513</v>
      </c>
      <c r="D14" s="194" t="s">
        <v>514</v>
      </c>
      <c r="E14" s="650" t="s">
        <v>515</v>
      </c>
      <c r="F14" s="651"/>
      <c r="G14" s="18"/>
    </row>
    <row r="15" spans="2:7" ht="27" customHeight="1">
      <c r="B15" s="14"/>
      <c r="C15" s="136" t="s">
        <v>516</v>
      </c>
      <c r="D15" s="194" t="s">
        <v>514</v>
      </c>
      <c r="E15" s="650" t="s">
        <v>517</v>
      </c>
      <c r="F15" s="651"/>
      <c r="G15" s="18"/>
    </row>
    <row r="16" spans="2:7" ht="30" customHeight="1">
      <c r="B16" s="14"/>
      <c r="C16" s="136" t="s">
        <v>518</v>
      </c>
      <c r="D16" s="194" t="s">
        <v>514</v>
      </c>
      <c r="E16" s="650" t="s">
        <v>519</v>
      </c>
      <c r="F16" s="651"/>
      <c r="G16" s="18"/>
    </row>
    <row r="17" spans="2:7">
      <c r="B17" s="14"/>
      <c r="C17" s="136" t="s">
        <v>520</v>
      </c>
      <c r="D17" s="193"/>
      <c r="E17" s="652"/>
      <c r="F17" s="653"/>
      <c r="G17" s="18"/>
    </row>
    <row r="18" spans="2:7">
      <c r="B18" s="14"/>
      <c r="C18" s="136" t="s">
        <v>521</v>
      </c>
      <c r="D18" s="194" t="s">
        <v>514</v>
      </c>
      <c r="E18" s="650" t="s">
        <v>522</v>
      </c>
      <c r="F18" s="651"/>
      <c r="G18" s="18"/>
    </row>
    <row r="19" spans="2:7">
      <c r="B19" s="14"/>
      <c r="C19" s="136" t="s">
        <v>523</v>
      </c>
      <c r="D19" s="193"/>
      <c r="E19" s="652"/>
      <c r="F19" s="653"/>
      <c r="G19" s="18"/>
    </row>
    <row r="20" spans="2:7">
      <c r="B20" s="14"/>
      <c r="C20" s="136" t="s">
        <v>524</v>
      </c>
      <c r="D20" s="193"/>
      <c r="E20" s="652"/>
      <c r="F20" s="653"/>
      <c r="G20" s="18"/>
    </row>
    <row r="21" spans="2:7">
      <c r="B21" s="14"/>
      <c r="C21" s="136" t="s">
        <v>525</v>
      </c>
      <c r="D21" s="193"/>
      <c r="E21" s="652"/>
      <c r="F21" s="653"/>
      <c r="G21" s="18"/>
    </row>
    <row r="22" spans="2:7">
      <c r="B22" s="14"/>
      <c r="C22" s="136" t="s">
        <v>526</v>
      </c>
      <c r="D22" s="193"/>
      <c r="E22" s="652"/>
      <c r="F22" s="653"/>
      <c r="G22" s="18"/>
    </row>
    <row r="23" spans="2:7">
      <c r="B23" s="14"/>
      <c r="C23" s="136" t="s">
        <v>527</v>
      </c>
      <c r="D23" s="194" t="s">
        <v>514</v>
      </c>
      <c r="E23" s="650" t="s">
        <v>528</v>
      </c>
      <c r="F23" s="651"/>
      <c r="G23" s="18"/>
    </row>
    <row r="24" spans="2:7">
      <c r="B24" s="14"/>
      <c r="C24" s="136" t="s">
        <v>529</v>
      </c>
      <c r="D24" s="160"/>
      <c r="E24" s="648"/>
      <c r="F24" s="649"/>
      <c r="G24" s="18"/>
    </row>
    <row r="25" spans="2:7">
      <c r="B25" s="14"/>
      <c r="C25" s="136" t="s">
        <v>530</v>
      </c>
      <c r="D25" s="160"/>
      <c r="E25" s="648"/>
      <c r="F25" s="649"/>
      <c r="G25" s="18"/>
    </row>
    <row r="26" spans="2:7">
      <c r="B26" s="14"/>
      <c r="C26" s="16"/>
      <c r="D26" s="16"/>
      <c r="E26" s="16"/>
      <c r="F26" s="16"/>
      <c r="G26" s="18"/>
    </row>
    <row r="27" spans="2:7">
      <c r="B27" s="14"/>
      <c r="C27" s="16"/>
      <c r="D27" s="16"/>
      <c r="E27" s="16"/>
      <c r="F27" s="16"/>
      <c r="G27" s="18"/>
    </row>
    <row r="28" spans="2:7" ht="23">
      <c r="B28" s="14"/>
      <c r="C28" s="19" t="s">
        <v>531</v>
      </c>
      <c r="D28" s="16"/>
      <c r="E28" s="16"/>
      <c r="F28" s="16"/>
      <c r="G28" s="18"/>
    </row>
    <row r="29" spans="2:7">
      <c r="B29" s="14"/>
      <c r="C29" s="16"/>
      <c r="D29" s="16"/>
      <c r="E29" s="16"/>
      <c r="F29" s="16"/>
      <c r="G29" s="18"/>
    </row>
    <row r="30" spans="2:7">
      <c r="B30" s="14"/>
      <c r="C30" s="16"/>
      <c r="D30" s="51" t="s">
        <v>507</v>
      </c>
      <c r="E30" s="51" t="s">
        <v>532</v>
      </c>
      <c r="F30" s="51" t="s">
        <v>508</v>
      </c>
      <c r="G30" s="18"/>
    </row>
    <row r="31" spans="2:7">
      <c r="B31" s="14"/>
      <c r="C31" s="136" t="s">
        <v>533</v>
      </c>
      <c r="D31" s="160"/>
      <c r="E31" s="159"/>
      <c r="F31" s="188"/>
      <c r="G31" s="18"/>
    </row>
    <row r="32" spans="2:7">
      <c r="B32" s="14"/>
      <c r="C32" s="136" t="s">
        <v>534</v>
      </c>
      <c r="D32" s="160"/>
      <c r="E32" s="159"/>
      <c r="F32" s="188"/>
      <c r="G32" s="18"/>
    </row>
    <row r="33" spans="2:7">
      <c r="B33" s="14"/>
      <c r="C33" s="136" t="s">
        <v>535</v>
      </c>
      <c r="D33" s="160"/>
      <c r="E33" s="159"/>
      <c r="F33" s="188"/>
      <c r="G33" s="18"/>
    </row>
    <row r="34" spans="2:7">
      <c r="B34" s="14"/>
      <c r="C34" s="136" t="s">
        <v>536</v>
      </c>
      <c r="D34" s="160"/>
      <c r="E34" s="159"/>
      <c r="F34" s="188"/>
      <c r="G34" s="18"/>
    </row>
    <row r="35" spans="2:7">
      <c r="B35" s="14"/>
      <c r="C35" s="136" t="s">
        <v>537</v>
      </c>
      <c r="D35" s="160"/>
      <c r="E35" s="159"/>
      <c r="F35" s="188"/>
      <c r="G35" s="18"/>
    </row>
    <row r="36" spans="2:7" ht="56">
      <c r="B36" s="14"/>
      <c r="C36" s="136" t="s">
        <v>538</v>
      </c>
      <c r="D36" s="194" t="s">
        <v>514</v>
      </c>
      <c r="E36" s="195" t="s">
        <v>539</v>
      </c>
      <c r="F36" s="196" t="s">
        <v>540</v>
      </c>
      <c r="G36" s="18"/>
    </row>
    <row r="37" spans="2:7">
      <c r="B37" s="14"/>
      <c r="C37" s="136" t="s">
        <v>541</v>
      </c>
      <c r="D37" s="160"/>
      <c r="E37" s="159"/>
      <c r="F37" s="188"/>
      <c r="G37" s="18"/>
    </row>
    <row r="38" spans="2:7">
      <c r="B38" s="14"/>
      <c r="C38" s="136" t="s">
        <v>542</v>
      </c>
      <c r="D38" s="160"/>
      <c r="E38" s="159"/>
      <c r="F38" s="188"/>
      <c r="G38" s="18"/>
    </row>
    <row r="39" spans="2:7">
      <c r="B39" s="14"/>
      <c r="C39" s="136" t="s">
        <v>543</v>
      </c>
      <c r="D39" s="160"/>
      <c r="E39" s="159"/>
      <c r="F39" s="188"/>
      <c r="G39" s="18"/>
    </row>
    <row r="40" spans="2:7">
      <c r="B40" s="14"/>
      <c r="C40" s="136" t="s">
        <v>544</v>
      </c>
      <c r="D40" s="160"/>
      <c r="E40" s="159"/>
      <c r="F40" s="188"/>
      <c r="G40" s="18"/>
    </row>
    <row r="41" spans="2:7">
      <c r="B41" s="14"/>
      <c r="C41" s="136" t="s">
        <v>545</v>
      </c>
      <c r="D41" s="160"/>
      <c r="E41" s="159"/>
      <c r="F41" s="188"/>
      <c r="G41" s="18"/>
    </row>
    <row r="42" spans="2:7">
      <c r="B42" s="14"/>
      <c r="C42" s="136" t="s">
        <v>546</v>
      </c>
      <c r="D42" s="160"/>
      <c r="E42" s="159"/>
      <c r="F42" s="188"/>
      <c r="G42" s="18"/>
    </row>
    <row r="43" spans="2:7">
      <c r="B43" s="14"/>
      <c r="C43" s="136" t="s">
        <v>547</v>
      </c>
      <c r="D43" s="160"/>
      <c r="E43" s="159"/>
      <c r="F43" s="188"/>
      <c r="G43" s="18"/>
    </row>
    <row r="44" spans="2:7">
      <c r="B44" s="14"/>
      <c r="C44" s="136" t="s">
        <v>548</v>
      </c>
      <c r="D44" s="160"/>
      <c r="E44" s="159"/>
      <c r="F44" s="188"/>
      <c r="G44" s="18"/>
    </row>
    <row r="45" spans="2:7">
      <c r="B45" s="14"/>
      <c r="C45" s="136" t="s">
        <v>549</v>
      </c>
      <c r="D45" s="160"/>
      <c r="E45" s="159"/>
      <c r="F45" s="188"/>
      <c r="G45" s="18"/>
    </row>
    <row r="46" spans="2:7">
      <c r="B46" s="14"/>
      <c r="C46" s="136" t="s">
        <v>550</v>
      </c>
      <c r="D46" s="160"/>
      <c r="E46" s="159"/>
      <c r="F46" s="188"/>
      <c r="G46" s="18"/>
    </row>
    <row r="47" spans="2:7">
      <c r="B47" s="21"/>
      <c r="C47" s="2"/>
      <c r="D47" s="2"/>
      <c r="E47" s="2"/>
      <c r="F47" s="2"/>
      <c r="G47" s="20"/>
    </row>
  </sheetData>
  <sortState xmlns:xlrd2="http://schemas.microsoft.com/office/spreadsheetml/2017/richdata2" ref="C31:C46">
    <sortCondition ref="C31"/>
  </sortState>
  <mergeCells count="17">
    <mergeCell ref="E9:F9"/>
    <mergeCell ref="E24:F24"/>
    <mergeCell ref="E25:F25"/>
    <mergeCell ref="E10:F10"/>
    <mergeCell ref="E11:F11"/>
    <mergeCell ref="E12:F12"/>
    <mergeCell ref="E13:F13"/>
    <mergeCell ref="E16:F16"/>
    <mergeCell ref="E17:F17"/>
    <mergeCell ref="E18:F18"/>
    <mergeCell ref="E19:F19"/>
    <mergeCell ref="E22:F22"/>
    <mergeCell ref="E23:F23"/>
    <mergeCell ref="E14:F14"/>
    <mergeCell ref="E15:F15"/>
    <mergeCell ref="E20:F20"/>
    <mergeCell ref="E21:F2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6">
    <tabColor theme="6"/>
  </sheetPr>
  <dimension ref="A2:U1751"/>
  <sheetViews>
    <sheetView tabSelected="1" zoomScale="157" zoomScaleNormal="80" workbookViewId="0">
      <pane xSplit="4" ySplit="8" topLeftCell="E67" activePane="bottomRight" state="frozen"/>
      <selection pane="topRight" activeCell="E1" sqref="E1"/>
      <selection pane="bottomLeft" activeCell="A9" sqref="A9"/>
      <selection pane="bottomRight" activeCell="I35" sqref="I35"/>
    </sheetView>
  </sheetViews>
  <sheetFormatPr baseColWidth="10" defaultColWidth="9.1640625" defaultRowHeight="16"/>
  <cols>
    <col min="1" max="1" width="2.6640625" style="141" customWidth="1"/>
    <col min="2" max="2" width="2.6640625" style="1" customWidth="1"/>
    <col min="3" max="3" width="43.5" style="464" bestFit="1" customWidth="1"/>
    <col min="4" max="4" width="75.5" style="1" customWidth="1"/>
    <col min="5" max="5" width="15.5" style="1" customWidth="1"/>
    <col min="6" max="7" width="15.5" style="329" customWidth="1"/>
    <col min="8" max="8" width="15.5" style="1" customWidth="1"/>
    <col min="9" max="14" width="16.5" style="1" customWidth="1"/>
    <col min="15" max="15" width="16.5" style="329" customWidth="1"/>
    <col min="16" max="20" width="16.5" style="1" customWidth="1"/>
    <col min="21" max="21" width="2.6640625" style="1" customWidth="1"/>
    <col min="22" max="16384" width="9.1640625" style="1"/>
  </cols>
  <sheetData>
    <row r="2" spans="1:21">
      <c r="B2" s="11"/>
      <c r="C2" s="458"/>
      <c r="D2" s="12"/>
      <c r="E2" s="12"/>
      <c r="F2" s="509"/>
      <c r="G2" s="509"/>
      <c r="H2" s="12"/>
      <c r="I2" s="12"/>
      <c r="J2" s="12"/>
      <c r="K2" s="12"/>
      <c r="L2" s="12"/>
      <c r="M2" s="12"/>
      <c r="N2" s="12"/>
      <c r="O2" s="509"/>
      <c r="P2" s="12"/>
      <c r="Q2" s="12"/>
      <c r="R2" s="12"/>
      <c r="S2" s="12"/>
      <c r="T2" s="12"/>
      <c r="U2" s="13"/>
    </row>
    <row r="3" spans="1:21" ht="164.25" customHeight="1">
      <c r="B3" s="14"/>
      <c r="C3" s="123" t="s">
        <v>9</v>
      </c>
      <c r="D3" s="16"/>
      <c r="E3" s="660" t="s">
        <v>2955</v>
      </c>
      <c r="F3" s="661"/>
      <c r="G3" s="661"/>
      <c r="H3" s="661"/>
      <c r="I3" s="661"/>
      <c r="J3" s="661"/>
      <c r="K3" s="661"/>
      <c r="L3" s="661"/>
      <c r="M3" s="661"/>
      <c r="N3" s="661"/>
      <c r="O3" s="661"/>
      <c r="P3" s="661"/>
      <c r="Q3" s="661"/>
      <c r="R3" s="661"/>
      <c r="S3" s="662"/>
      <c r="T3" s="16"/>
      <c r="U3" s="18"/>
    </row>
    <row r="4" spans="1:21" ht="20.25" customHeight="1">
      <c r="B4" s="14"/>
      <c r="C4" s="123" t="s">
        <v>11</v>
      </c>
      <c r="D4" s="16"/>
      <c r="E4" s="450"/>
      <c r="F4" s="510"/>
      <c r="G4" s="510"/>
      <c r="H4" s="451"/>
      <c r="I4" s="451"/>
      <c r="J4" s="451"/>
      <c r="K4" s="451"/>
      <c r="L4" s="452" t="s">
        <v>551</v>
      </c>
      <c r="M4" s="451"/>
      <c r="N4" s="451"/>
      <c r="O4" s="510"/>
      <c r="P4" s="451"/>
      <c r="Q4" s="451"/>
      <c r="R4" s="451"/>
      <c r="S4" s="453"/>
      <c r="T4" s="16"/>
      <c r="U4" s="18"/>
    </row>
    <row r="5" spans="1:21">
      <c r="B5" s="14"/>
      <c r="C5" s="47"/>
      <c r="D5" s="16"/>
      <c r="E5" s="663" t="s">
        <v>552</v>
      </c>
      <c r="F5" s="664"/>
      <c r="G5" s="664"/>
      <c r="H5" s="664"/>
      <c r="I5" s="664"/>
      <c r="J5" s="664"/>
      <c r="K5" s="664"/>
      <c r="L5" s="664"/>
      <c r="M5" s="664"/>
      <c r="N5" s="664"/>
      <c r="O5" s="664"/>
      <c r="P5" s="664"/>
      <c r="Q5" s="664"/>
      <c r="R5" s="664"/>
      <c r="S5" s="665"/>
      <c r="T5" s="16"/>
      <c r="U5" s="18"/>
    </row>
    <row r="6" spans="1:21" ht="23">
      <c r="B6" s="14"/>
      <c r="C6" s="125" t="s">
        <v>290</v>
      </c>
      <c r="D6" s="16"/>
      <c r="E6" s="16"/>
      <c r="F6" s="22"/>
      <c r="G6" s="22"/>
      <c r="H6" s="16"/>
      <c r="I6" s="16"/>
      <c r="J6" s="16"/>
      <c r="K6" s="16"/>
      <c r="L6" s="16"/>
      <c r="M6" s="16"/>
      <c r="N6" s="16"/>
      <c r="O6" s="22"/>
      <c r="P6" s="16"/>
      <c r="Q6" s="16"/>
      <c r="R6" s="16"/>
      <c r="S6" s="16"/>
      <c r="T6" s="16"/>
      <c r="U6" s="18"/>
    </row>
    <row r="7" spans="1:21">
      <c r="B7" s="14"/>
      <c r="C7" s="47"/>
      <c r="D7" s="16"/>
      <c r="E7" s="16"/>
      <c r="F7" s="22"/>
      <c r="G7" s="22"/>
      <c r="H7" s="16"/>
      <c r="I7" s="657" t="s">
        <v>553</v>
      </c>
      <c r="J7" s="658"/>
      <c r="K7" s="658"/>
      <c r="L7" s="658"/>
      <c r="M7" s="658"/>
      <c r="N7" s="658"/>
      <c r="O7" s="658"/>
      <c r="P7" s="658"/>
      <c r="Q7" s="658"/>
      <c r="R7" s="658"/>
      <c r="S7" s="658"/>
      <c r="T7" s="659"/>
      <c r="U7" s="18"/>
    </row>
    <row r="8" spans="1:21" s="210" customFormat="1">
      <c r="A8" s="207"/>
      <c r="B8" s="151"/>
      <c r="C8" s="500" t="s">
        <v>554</v>
      </c>
      <c r="D8" s="500" t="s">
        <v>280</v>
      </c>
      <c r="E8" s="200"/>
      <c r="F8" s="511" t="s">
        <v>555</v>
      </c>
      <c r="G8" s="511" t="s">
        <v>556</v>
      </c>
      <c r="H8" s="200" t="s">
        <v>477</v>
      </c>
      <c r="I8" s="208" t="s">
        <v>557</v>
      </c>
      <c r="J8" s="208" t="s">
        <v>558</v>
      </c>
      <c r="K8" s="208" t="s">
        <v>559</v>
      </c>
      <c r="L8" s="208" t="s">
        <v>560</v>
      </c>
      <c r="M8" s="208" t="s">
        <v>561</v>
      </c>
      <c r="N8" s="208" t="s">
        <v>562</v>
      </c>
      <c r="O8" s="208" t="s">
        <v>563</v>
      </c>
      <c r="P8" s="208" t="s">
        <v>564</v>
      </c>
      <c r="Q8" s="208" t="s">
        <v>565</v>
      </c>
      <c r="R8" s="208" t="s">
        <v>566</v>
      </c>
      <c r="S8" s="208" t="s">
        <v>567</v>
      </c>
      <c r="T8" s="208" t="s">
        <v>568</v>
      </c>
      <c r="U8" s="209"/>
    </row>
    <row r="9" spans="1:21" s="210" customFormat="1">
      <c r="A9" s="207"/>
      <c r="B9" s="151"/>
      <c r="C9" s="500" t="s">
        <v>569</v>
      </c>
      <c r="D9" s="537" t="s">
        <v>570</v>
      </c>
      <c r="E9" s="200"/>
      <c r="F9" s="505">
        <v>1029947.6724911947</v>
      </c>
      <c r="G9" s="505">
        <f t="shared" ref="G9:G17" si="0">SUM(I9:T9)</f>
        <v>304181.19982910156</v>
      </c>
      <c r="H9" s="200" t="s">
        <v>571</v>
      </c>
      <c r="I9" s="503">
        <v>154290</v>
      </c>
      <c r="J9" s="503">
        <v>125400</v>
      </c>
      <c r="K9" s="605">
        <v>24491.199829101555</v>
      </c>
      <c r="L9" s="605">
        <v>0</v>
      </c>
      <c r="M9" s="605">
        <v>0</v>
      </c>
      <c r="N9" s="605">
        <v>0</v>
      </c>
      <c r="O9" s="504"/>
      <c r="P9" s="504"/>
      <c r="Q9" s="504"/>
      <c r="R9" s="504"/>
      <c r="S9" s="504"/>
      <c r="T9" s="504"/>
      <c r="U9" s="209"/>
    </row>
    <row r="10" spans="1:21" s="210" customFormat="1">
      <c r="A10" s="207"/>
      <c r="B10" s="151"/>
      <c r="C10" s="500" t="s">
        <v>572</v>
      </c>
      <c r="D10" s="537" t="s">
        <v>570</v>
      </c>
      <c r="E10" s="200"/>
      <c r="F10" s="505">
        <v>724753.58818249253</v>
      </c>
      <c r="G10" s="505">
        <f t="shared" si="0"/>
        <v>128754.61890118232</v>
      </c>
      <c r="H10" s="200" t="s">
        <v>571</v>
      </c>
      <c r="I10" s="503">
        <v>29610</v>
      </c>
      <c r="J10" s="503">
        <v>24400</v>
      </c>
      <c r="K10" s="605">
        <v>45735.600112915046</v>
      </c>
      <c r="L10" s="605">
        <v>29009.018788267276</v>
      </c>
      <c r="M10" s="605">
        <v>0</v>
      </c>
      <c r="N10" s="605">
        <v>0</v>
      </c>
      <c r="O10" s="504"/>
      <c r="P10" s="504"/>
      <c r="Q10" s="504"/>
      <c r="R10" s="504"/>
      <c r="S10" s="504"/>
      <c r="T10" s="504"/>
      <c r="U10" s="209"/>
    </row>
    <row r="11" spans="1:21" s="210" customFormat="1">
      <c r="A11" s="207"/>
      <c r="B11" s="151"/>
      <c r="C11" s="500" t="s">
        <v>573</v>
      </c>
      <c r="D11" s="537" t="s">
        <v>570</v>
      </c>
      <c r="E11" s="200"/>
      <c r="F11" s="505">
        <v>2578909.6680088863</v>
      </c>
      <c r="G11" s="505">
        <f t="shared" si="0"/>
        <v>615392.19659873913</v>
      </c>
      <c r="H11" s="200" t="s">
        <v>571</v>
      </c>
      <c r="I11" s="503">
        <v>132899</v>
      </c>
      <c r="J11" s="503">
        <v>310706</v>
      </c>
      <c r="K11" s="605">
        <v>65289.599967956543</v>
      </c>
      <c r="L11" s="605">
        <v>93163.596630782544</v>
      </c>
      <c r="M11" s="605">
        <v>13334</v>
      </c>
      <c r="N11" s="605">
        <v>0</v>
      </c>
      <c r="O11" s="504"/>
      <c r="P11" s="504"/>
      <c r="Q11" s="504"/>
      <c r="R11" s="504"/>
      <c r="S11" s="504"/>
      <c r="T11" s="504"/>
      <c r="U11" s="209"/>
    </row>
    <row r="12" spans="1:21" s="210" customFormat="1">
      <c r="A12" s="207"/>
      <c r="B12" s="151"/>
      <c r="C12" s="500" t="s">
        <v>574</v>
      </c>
      <c r="D12" s="537" t="s">
        <v>570</v>
      </c>
      <c r="E12" s="200"/>
      <c r="F12" s="505">
        <v>1501648.0924756501</v>
      </c>
      <c r="G12" s="505">
        <f t="shared" si="0"/>
        <v>431351.54215016199</v>
      </c>
      <c r="H12" s="200" t="s">
        <v>571</v>
      </c>
      <c r="I12" s="503">
        <v>131459</v>
      </c>
      <c r="J12" s="503">
        <v>186496</v>
      </c>
      <c r="K12" s="605">
        <v>33879.651522411201</v>
      </c>
      <c r="L12" s="605">
        <v>72644.890627750778</v>
      </c>
      <c r="M12" s="605">
        <v>6872</v>
      </c>
      <c r="N12" s="605">
        <v>0</v>
      </c>
      <c r="O12" s="504"/>
      <c r="P12" s="504"/>
      <c r="Q12" s="504"/>
      <c r="R12" s="504"/>
      <c r="S12" s="504"/>
      <c r="T12" s="504"/>
      <c r="U12" s="209"/>
    </row>
    <row r="13" spans="1:21" s="210" customFormat="1">
      <c r="A13" s="207"/>
      <c r="B13" s="151"/>
      <c r="C13" s="500" t="s">
        <v>575</v>
      </c>
      <c r="D13" s="537" t="s">
        <v>570</v>
      </c>
      <c r="E13" s="200"/>
      <c r="F13" s="505">
        <v>1236124.3997554779</v>
      </c>
      <c r="G13" s="505">
        <f t="shared" si="0"/>
        <v>265730.700050354</v>
      </c>
      <c r="H13" s="200" t="s">
        <v>571</v>
      </c>
      <c r="I13" s="503">
        <v>75703</v>
      </c>
      <c r="J13" s="503">
        <v>91342</v>
      </c>
      <c r="K13" s="605">
        <v>38160.300086975098</v>
      </c>
      <c r="L13" s="605">
        <v>25032.39996337891</v>
      </c>
      <c r="M13" s="605">
        <v>2287</v>
      </c>
      <c r="N13" s="605">
        <v>33206</v>
      </c>
      <c r="O13" s="504"/>
      <c r="P13" s="504"/>
      <c r="Q13" s="504"/>
      <c r="R13" s="504"/>
      <c r="S13" s="504"/>
      <c r="T13" s="504"/>
      <c r="U13" s="209"/>
    </row>
    <row r="14" spans="1:21" s="210" customFormat="1">
      <c r="A14" s="207"/>
      <c r="B14" s="151"/>
      <c r="C14" s="500" t="s">
        <v>576</v>
      </c>
      <c r="D14" s="537" t="s">
        <v>570</v>
      </c>
      <c r="E14" s="200"/>
      <c r="F14" s="505">
        <v>0</v>
      </c>
      <c r="G14" s="505">
        <f t="shared" si="0"/>
        <v>13135</v>
      </c>
      <c r="H14" s="200" t="s">
        <v>571</v>
      </c>
      <c r="I14" s="504">
        <v>0</v>
      </c>
      <c r="J14" s="504">
        <v>0</v>
      </c>
      <c r="K14" s="605">
        <v>0</v>
      </c>
      <c r="L14" s="605">
        <v>0</v>
      </c>
      <c r="M14" s="605">
        <v>13135</v>
      </c>
      <c r="N14" s="605">
        <v>0</v>
      </c>
      <c r="O14" s="504"/>
      <c r="P14" s="504"/>
      <c r="Q14" s="504"/>
      <c r="R14" s="504"/>
      <c r="S14" s="504"/>
      <c r="T14" s="504"/>
      <c r="U14" s="209"/>
    </row>
    <row r="15" spans="1:21" s="210" customFormat="1">
      <c r="A15" s="207"/>
      <c r="B15" s="151"/>
      <c r="C15" s="500" t="s">
        <v>577</v>
      </c>
      <c r="D15" s="537" t="s">
        <v>570</v>
      </c>
      <c r="E15" s="200"/>
      <c r="F15" s="505">
        <v>791643.54863689968</v>
      </c>
      <c r="G15" s="505">
        <f t="shared" si="0"/>
        <v>252083.70800219622</v>
      </c>
      <c r="H15" s="200" t="s">
        <v>571</v>
      </c>
      <c r="I15" s="504">
        <v>0</v>
      </c>
      <c r="J15" s="504">
        <v>0</v>
      </c>
      <c r="K15" s="605">
        <v>41535.000015258789</v>
      </c>
      <c r="L15" s="605">
        <v>41295.707986937414</v>
      </c>
      <c r="M15" s="605">
        <v>62296</v>
      </c>
      <c r="N15" s="605">
        <v>106957</v>
      </c>
      <c r="O15" s="504"/>
      <c r="P15" s="504"/>
      <c r="Q15" s="504"/>
      <c r="R15" s="504"/>
      <c r="S15" s="504"/>
      <c r="T15" s="504"/>
      <c r="U15" s="209"/>
    </row>
    <row r="16" spans="1:21" s="210" customFormat="1">
      <c r="A16" s="207"/>
      <c r="B16" s="151"/>
      <c r="C16" s="500" t="s">
        <v>578</v>
      </c>
      <c r="D16" s="537" t="s">
        <v>570</v>
      </c>
      <c r="E16" s="200"/>
      <c r="F16" s="505">
        <v>1096303.4937611714</v>
      </c>
      <c r="G16" s="505">
        <f t="shared" si="0"/>
        <v>676553.51019919501</v>
      </c>
      <c r="H16" s="200" t="s">
        <v>571</v>
      </c>
      <c r="I16" s="503">
        <v>23845</v>
      </c>
      <c r="J16" s="503">
        <v>66100</v>
      </c>
      <c r="K16" s="605">
        <v>193963.60008409602</v>
      </c>
      <c r="L16" s="605">
        <v>34283.91011509893</v>
      </c>
      <c r="M16" s="605">
        <v>214183</v>
      </c>
      <c r="N16" s="605">
        <v>144178</v>
      </c>
      <c r="O16" s="504"/>
      <c r="P16" s="504"/>
      <c r="Q16" s="504"/>
      <c r="R16" s="504"/>
      <c r="S16" s="504"/>
      <c r="T16" s="504"/>
      <c r="U16" s="209"/>
    </row>
    <row r="17" spans="1:21" s="210" customFormat="1">
      <c r="A17" s="207"/>
      <c r="B17" s="151"/>
      <c r="C17" s="500" t="s">
        <v>579</v>
      </c>
      <c r="D17" s="537" t="s">
        <v>570</v>
      </c>
      <c r="E17" s="200"/>
      <c r="F17" s="505">
        <v>359600.70002937317</v>
      </c>
      <c r="G17" s="505">
        <f t="shared" si="0"/>
        <v>335316.59999084473</v>
      </c>
      <c r="H17" s="200" t="s">
        <v>571</v>
      </c>
      <c r="I17" s="503">
        <v>2718</v>
      </c>
      <c r="J17" s="503">
        <v>81701</v>
      </c>
      <c r="K17" s="605">
        <v>31286.899948120117</v>
      </c>
      <c r="L17" s="605">
        <v>19622.700042724606</v>
      </c>
      <c r="M17" s="605">
        <v>135356</v>
      </c>
      <c r="N17" s="605">
        <v>64632</v>
      </c>
      <c r="O17" s="504"/>
      <c r="P17" s="504"/>
      <c r="Q17" s="504"/>
      <c r="R17" s="504"/>
      <c r="S17" s="504"/>
      <c r="T17" s="504"/>
      <c r="U17" s="209"/>
    </row>
    <row r="18" spans="1:21" s="296" customFormat="1">
      <c r="A18" s="525"/>
      <c r="B18" s="526"/>
      <c r="C18" s="527" t="s">
        <v>580</v>
      </c>
      <c r="D18" s="538" t="s">
        <v>570</v>
      </c>
      <c r="E18" s="528"/>
      <c r="F18" s="534">
        <f>SUM(F9:F17)</f>
        <v>9318931.1633411441</v>
      </c>
      <c r="G18" s="529">
        <f>SUM(I18:T18)</f>
        <v>3022499.0757217747</v>
      </c>
      <c r="H18" s="530" t="s">
        <v>571</v>
      </c>
      <c r="I18" s="531">
        <f>SUM(I9:I17)</f>
        <v>550524</v>
      </c>
      <c r="J18" s="531">
        <f>SUM(J9:J17)</f>
        <v>886145</v>
      </c>
      <c r="K18" s="531">
        <f>SUM(K9:K17)</f>
        <v>474341.85156683438</v>
      </c>
      <c r="L18" s="531">
        <f t="shared" ref="L18" si="1">SUM(L9:L17)</f>
        <v>315052.22415494046</v>
      </c>
      <c r="M18" s="531">
        <f>SUM(M9:M17)</f>
        <v>447463</v>
      </c>
      <c r="N18" s="531">
        <f>SUM(N9:N17)</f>
        <v>348973</v>
      </c>
      <c r="O18" s="585"/>
      <c r="P18" s="531"/>
      <c r="Q18" s="531"/>
      <c r="R18" s="531"/>
      <c r="S18" s="531"/>
      <c r="T18" s="531"/>
      <c r="U18" s="532"/>
    </row>
    <row r="19" spans="1:21">
      <c r="B19" s="14"/>
      <c r="C19" s="47"/>
      <c r="D19" s="16"/>
      <c r="E19" s="16"/>
      <c r="F19" s="514"/>
      <c r="G19" s="512"/>
      <c r="H19" s="16"/>
      <c r="I19" s="57"/>
      <c r="J19" s="57"/>
      <c r="K19" s="57"/>
      <c r="L19" s="57"/>
      <c r="M19" s="57"/>
      <c r="N19" s="57"/>
      <c r="O19" s="512"/>
      <c r="P19" s="57"/>
      <c r="Q19" s="57"/>
      <c r="R19" s="57"/>
      <c r="S19" s="57"/>
      <c r="T19" s="57"/>
      <c r="U19" s="18"/>
    </row>
    <row r="20" spans="1:21" s="296" customFormat="1">
      <c r="A20" s="525"/>
      <c r="B20" s="526"/>
      <c r="C20" s="527" t="s">
        <v>581</v>
      </c>
      <c r="D20" s="538" t="s">
        <v>570</v>
      </c>
      <c r="E20" s="528"/>
      <c r="F20" s="534">
        <v>7623786.5853436971</v>
      </c>
      <c r="G20" s="529">
        <f>SUM(I20:T20)</f>
        <v>3925573</v>
      </c>
      <c r="H20" s="530" t="s">
        <v>571</v>
      </c>
      <c r="I20" s="531">
        <v>745247</v>
      </c>
      <c r="J20" s="531">
        <v>692362</v>
      </c>
      <c r="K20" s="531">
        <v>717269</v>
      </c>
      <c r="L20" s="531">
        <v>549374</v>
      </c>
      <c r="M20" s="531">
        <v>533520</v>
      </c>
      <c r="N20" s="531">
        <v>687801</v>
      </c>
      <c r="O20" s="585"/>
      <c r="P20" s="531"/>
      <c r="Q20" s="531"/>
      <c r="R20" s="531"/>
      <c r="S20" s="531"/>
      <c r="T20" s="531"/>
      <c r="U20" s="532"/>
    </row>
    <row r="21" spans="1:21">
      <c r="B21" s="14"/>
      <c r="C21" s="47"/>
      <c r="D21" s="16"/>
      <c r="E21" s="16"/>
      <c r="F21" s="514"/>
      <c r="G21" s="512"/>
      <c r="H21" s="16"/>
      <c r="I21" s="57"/>
      <c r="J21" s="57"/>
      <c r="K21" s="57"/>
      <c r="L21" s="57"/>
      <c r="M21" s="57"/>
      <c r="N21" s="57"/>
      <c r="O21" s="512"/>
      <c r="P21" s="57"/>
      <c r="Q21" s="57"/>
      <c r="R21" s="57"/>
      <c r="S21" s="57"/>
      <c r="T21" s="57"/>
      <c r="U21" s="18"/>
    </row>
    <row r="22" spans="1:21" s="210" customFormat="1">
      <c r="A22" s="207"/>
      <c r="B22" s="151"/>
      <c r="C22" s="500" t="s">
        <v>582</v>
      </c>
      <c r="D22" s="537" t="s">
        <v>570</v>
      </c>
      <c r="E22" s="200"/>
      <c r="F22" s="505"/>
      <c r="G22" s="505">
        <f>SUM(I22:T22)</f>
        <v>4023563</v>
      </c>
      <c r="H22" s="200" t="s">
        <v>571</v>
      </c>
      <c r="I22" s="503">
        <v>480744</v>
      </c>
      <c r="J22" s="503">
        <v>313788</v>
      </c>
      <c r="K22" s="503">
        <v>898659</v>
      </c>
      <c r="L22" s="503">
        <v>1217691</v>
      </c>
      <c r="M22" s="503">
        <v>308735</v>
      </c>
      <c r="N22" s="503">
        <v>803946</v>
      </c>
      <c r="O22" s="504"/>
      <c r="P22" s="504"/>
      <c r="Q22" s="504"/>
      <c r="R22" s="504"/>
      <c r="S22" s="504"/>
      <c r="T22" s="504"/>
      <c r="U22" s="209"/>
    </row>
    <row r="23" spans="1:21" s="210" customFormat="1">
      <c r="A23" s="207"/>
      <c r="B23" s="151"/>
      <c r="C23" s="500" t="s">
        <v>583</v>
      </c>
      <c r="D23" s="537" t="s">
        <v>570</v>
      </c>
      <c r="E23" s="200"/>
      <c r="F23" s="505"/>
      <c r="G23" s="505">
        <f t="shared" ref="G23" si="2">SUM(I23:T23)</f>
        <v>3922116</v>
      </c>
      <c r="H23" s="200" t="s">
        <v>571</v>
      </c>
      <c r="I23" s="503">
        <v>370282</v>
      </c>
      <c r="J23" s="503">
        <v>950873</v>
      </c>
      <c r="K23" s="503">
        <v>666103</v>
      </c>
      <c r="L23" s="503">
        <v>99905</v>
      </c>
      <c r="M23" s="503">
        <v>1116637</v>
      </c>
      <c r="N23" s="503">
        <v>718316</v>
      </c>
      <c r="O23" s="504"/>
      <c r="P23" s="504"/>
      <c r="Q23" s="504"/>
      <c r="R23" s="504"/>
      <c r="S23" s="504"/>
      <c r="T23" s="504"/>
      <c r="U23" s="209"/>
    </row>
    <row r="24" spans="1:21" s="296" customFormat="1">
      <c r="A24" s="525"/>
      <c r="B24" s="526"/>
      <c r="C24" s="527" t="s">
        <v>584</v>
      </c>
      <c r="D24" s="538" t="s">
        <v>570</v>
      </c>
      <c r="E24" s="528"/>
      <c r="F24" s="534">
        <v>13956158.479743604</v>
      </c>
      <c r="G24" s="529">
        <f>SUM(I24:T24)</f>
        <v>7945679</v>
      </c>
      <c r="H24" s="530" t="s">
        <v>571</v>
      </c>
      <c r="I24" s="531">
        <f>SUM(I22:I23)</f>
        <v>851026</v>
      </c>
      <c r="J24" s="531">
        <f t="shared" ref="J24:N24" si="3">SUM(J22:J23)</f>
        <v>1264661</v>
      </c>
      <c r="K24" s="531">
        <f t="shared" si="3"/>
        <v>1564762</v>
      </c>
      <c r="L24" s="531">
        <f t="shared" si="3"/>
        <v>1317596</v>
      </c>
      <c r="M24" s="531">
        <f t="shared" si="3"/>
        <v>1425372</v>
      </c>
      <c r="N24" s="531">
        <f t="shared" si="3"/>
        <v>1522262</v>
      </c>
      <c r="O24" s="585"/>
      <c r="P24" s="531"/>
      <c r="Q24" s="531"/>
      <c r="R24" s="531"/>
      <c r="S24" s="531"/>
      <c r="T24" s="531"/>
      <c r="U24" s="532"/>
    </row>
    <row r="25" spans="1:21">
      <c r="B25" s="14"/>
      <c r="C25" s="47"/>
      <c r="D25" s="16"/>
      <c r="E25" s="16"/>
      <c r="F25" s="514"/>
      <c r="G25" s="512"/>
      <c r="H25" s="16"/>
      <c r="I25" s="57"/>
      <c r="J25" s="57"/>
      <c r="K25" s="57"/>
      <c r="L25" s="57"/>
      <c r="M25" s="57"/>
      <c r="N25" s="57"/>
      <c r="O25" s="512"/>
      <c r="P25" s="57"/>
      <c r="Q25" s="57"/>
      <c r="R25" s="57"/>
      <c r="S25" s="57"/>
      <c r="T25" s="57"/>
      <c r="U25" s="18"/>
    </row>
    <row r="26" spans="1:21" s="296" customFormat="1">
      <c r="A26" s="525"/>
      <c r="B26" s="526"/>
      <c r="C26" s="527" t="s">
        <v>585</v>
      </c>
      <c r="D26" s="539" t="s">
        <v>586</v>
      </c>
      <c r="E26" s="528"/>
      <c r="F26" s="534">
        <v>155037.80482406364</v>
      </c>
      <c r="G26" s="529">
        <f t="shared" ref="G26" si="4">SUM(I26:T26)</f>
        <v>71789.389999999985</v>
      </c>
      <c r="H26" s="530" t="s">
        <v>587</v>
      </c>
      <c r="I26" s="533">
        <v>14899.48</v>
      </c>
      <c r="J26" s="533">
        <v>15222.47</v>
      </c>
      <c r="K26" s="533">
        <v>18147.169999999998</v>
      </c>
      <c r="L26" s="533">
        <v>7074.56</v>
      </c>
      <c r="M26" s="533">
        <v>6087.28</v>
      </c>
      <c r="N26" s="533">
        <v>10358.43</v>
      </c>
      <c r="O26" s="586"/>
      <c r="P26" s="533"/>
      <c r="Q26" s="533"/>
      <c r="R26" s="533"/>
      <c r="S26" s="533"/>
      <c r="T26" s="533"/>
      <c r="U26" s="532"/>
    </row>
    <row r="27" spans="1:21">
      <c r="B27" s="14"/>
      <c r="C27" s="47"/>
      <c r="D27" s="16"/>
      <c r="E27" s="230"/>
      <c r="F27" s="513"/>
      <c r="G27" s="514"/>
      <c r="H27" s="16"/>
      <c r="I27" s="231"/>
      <c r="J27" s="231"/>
      <c r="K27" s="231"/>
      <c r="L27" s="231"/>
      <c r="M27" s="231"/>
      <c r="N27" s="231"/>
      <c r="O27" s="587"/>
      <c r="P27" s="231"/>
      <c r="Q27" s="231"/>
      <c r="R27" s="231"/>
      <c r="S27" s="231"/>
      <c r="T27" s="231"/>
      <c r="U27" s="18"/>
    </row>
    <row r="28" spans="1:21" ht="23">
      <c r="B28" s="14"/>
      <c r="C28" s="125" t="s">
        <v>588</v>
      </c>
      <c r="D28" s="16"/>
      <c r="E28" s="230"/>
      <c r="F28" s="513"/>
      <c r="G28" s="514"/>
      <c r="H28" s="16"/>
      <c r="I28" s="231"/>
      <c r="J28" s="231"/>
      <c r="K28" s="231"/>
      <c r="L28" s="231"/>
      <c r="M28" s="231"/>
      <c r="N28" s="231"/>
      <c r="O28" s="587"/>
      <c r="P28" s="231"/>
      <c r="Q28" s="231"/>
      <c r="R28" s="231"/>
      <c r="S28" s="231"/>
      <c r="T28" s="231"/>
      <c r="U28" s="18"/>
    </row>
    <row r="29" spans="1:21">
      <c r="B29" s="14"/>
      <c r="C29" s="47"/>
      <c r="D29" s="537" t="s">
        <v>589</v>
      </c>
      <c r="E29" s="16"/>
      <c r="F29" s="22"/>
      <c r="G29" s="512"/>
      <c r="H29" s="16"/>
      <c r="I29" s="57"/>
      <c r="J29" s="57"/>
      <c r="K29" s="57"/>
      <c r="L29" s="57"/>
      <c r="M29" s="57"/>
      <c r="N29" s="57"/>
      <c r="O29" s="512"/>
      <c r="P29" s="57"/>
      <c r="Q29" s="57"/>
      <c r="R29" s="57"/>
      <c r="S29" s="57"/>
      <c r="T29" s="57"/>
      <c r="U29" s="18"/>
    </row>
    <row r="30" spans="1:21" s="210" customFormat="1" ht="15" customHeight="1">
      <c r="B30" s="211"/>
      <c r="C30" s="654" t="s">
        <v>588</v>
      </c>
      <c r="D30" s="433" t="s">
        <v>590</v>
      </c>
      <c r="E30" s="434" t="s">
        <v>591</v>
      </c>
      <c r="F30" s="515">
        <v>3527.34</v>
      </c>
      <c r="G30" s="515">
        <f t="shared" ref="G30:G59" si="5">SUM(I30:T30)</f>
        <v>4838.17</v>
      </c>
      <c r="H30" s="435" t="s">
        <v>592</v>
      </c>
      <c r="I30" s="436">
        <v>146.66999999999999</v>
      </c>
      <c r="J30" s="436">
        <v>522.76</v>
      </c>
      <c r="K30" s="436">
        <v>678.74</v>
      </c>
      <c r="L30" s="436">
        <v>859.42</v>
      </c>
      <c r="M30" s="436">
        <v>846.42</v>
      </c>
      <c r="N30" s="436">
        <v>893.8</v>
      </c>
      <c r="O30" s="588">
        <v>890.36</v>
      </c>
      <c r="P30" s="436"/>
      <c r="Q30" s="436"/>
      <c r="R30" s="436"/>
      <c r="S30" s="436"/>
      <c r="T30" s="475"/>
      <c r="U30" s="213"/>
    </row>
    <row r="31" spans="1:21" s="210" customFormat="1" ht="15" customHeight="1">
      <c r="B31" s="211"/>
      <c r="C31" s="655"/>
      <c r="D31" s="433" t="s">
        <v>593</v>
      </c>
      <c r="E31" s="434" t="s">
        <v>591</v>
      </c>
      <c r="F31" s="515">
        <v>60.210000000000008</v>
      </c>
      <c r="G31" s="515">
        <f t="shared" si="5"/>
        <v>0</v>
      </c>
      <c r="H31" s="435" t="s">
        <v>592</v>
      </c>
      <c r="I31" s="436">
        <v>0</v>
      </c>
      <c r="J31" s="436">
        <v>0</v>
      </c>
      <c r="K31" s="436">
        <v>0</v>
      </c>
      <c r="L31" s="436">
        <v>0</v>
      </c>
      <c r="M31" s="436">
        <v>0</v>
      </c>
      <c r="N31" s="436">
        <v>0</v>
      </c>
      <c r="O31" s="588" t="s">
        <v>594</v>
      </c>
      <c r="P31" s="436"/>
      <c r="Q31" s="436"/>
      <c r="R31" s="436"/>
      <c r="S31" s="436"/>
      <c r="T31" s="475"/>
      <c r="U31" s="213"/>
    </row>
    <row r="32" spans="1:21" s="210" customFormat="1" ht="15" customHeight="1">
      <c r="B32" s="211"/>
      <c r="C32" s="655"/>
      <c r="D32" s="433" t="s">
        <v>595</v>
      </c>
      <c r="E32" s="434" t="s">
        <v>591</v>
      </c>
      <c r="F32" s="515">
        <v>5466.97</v>
      </c>
      <c r="G32" s="515">
        <f t="shared" si="5"/>
        <v>3395.44</v>
      </c>
      <c r="H32" s="435" t="s">
        <v>592</v>
      </c>
      <c r="I32" s="436">
        <v>231.4</v>
      </c>
      <c r="J32" s="436">
        <v>388.06</v>
      </c>
      <c r="K32" s="436">
        <v>463.82</v>
      </c>
      <c r="L32" s="436">
        <v>483.78</v>
      </c>
      <c r="M32" s="436">
        <v>660.02</v>
      </c>
      <c r="N32" s="436">
        <v>646.44000000000005</v>
      </c>
      <c r="O32" s="588">
        <v>521.91999999999996</v>
      </c>
      <c r="P32" s="436"/>
      <c r="Q32" s="436"/>
      <c r="R32" s="436"/>
      <c r="S32" s="436"/>
      <c r="T32" s="436"/>
      <c r="U32" s="213"/>
    </row>
    <row r="33" spans="2:21" s="210" customFormat="1" ht="15" customHeight="1">
      <c r="B33" s="211"/>
      <c r="C33" s="655"/>
      <c r="D33" s="433" t="s">
        <v>596</v>
      </c>
      <c r="E33" s="434" t="s">
        <v>591</v>
      </c>
      <c r="F33" s="515">
        <v>12977.409999999998</v>
      </c>
      <c r="G33" s="515">
        <f t="shared" si="5"/>
        <v>7748.5600000000013</v>
      </c>
      <c r="H33" s="435" t="s">
        <v>592</v>
      </c>
      <c r="I33" s="436">
        <v>410.7</v>
      </c>
      <c r="J33" s="436">
        <v>1036.23</v>
      </c>
      <c r="K33" s="436">
        <v>916.68</v>
      </c>
      <c r="L33" s="436">
        <v>1185.46</v>
      </c>
      <c r="M33" s="436">
        <v>1477.57</v>
      </c>
      <c r="N33" s="436">
        <v>1500.98</v>
      </c>
      <c r="O33" s="588">
        <v>1220.94</v>
      </c>
      <c r="P33" s="436"/>
      <c r="Q33" s="436"/>
      <c r="R33" s="436"/>
      <c r="S33" s="439"/>
      <c r="T33" s="436"/>
      <c r="U33" s="213"/>
    </row>
    <row r="34" spans="2:21" s="210" customFormat="1" ht="15" customHeight="1">
      <c r="B34" s="211"/>
      <c r="C34" s="655"/>
      <c r="D34" s="212" t="s">
        <v>597</v>
      </c>
      <c r="E34" s="202" t="s">
        <v>598</v>
      </c>
      <c r="F34" s="516">
        <v>2074.41</v>
      </c>
      <c r="G34" s="516">
        <f t="shared" si="5"/>
        <v>1083.45</v>
      </c>
      <c r="H34" s="203" t="s">
        <v>592</v>
      </c>
      <c r="I34" s="223">
        <v>0</v>
      </c>
      <c r="J34" s="223">
        <v>158.47</v>
      </c>
      <c r="K34" s="223">
        <v>0</v>
      </c>
      <c r="L34" s="223">
        <v>0</v>
      </c>
      <c r="M34" s="223">
        <v>667</v>
      </c>
      <c r="N34" s="223">
        <v>257.98</v>
      </c>
      <c r="O34" s="223">
        <v>0</v>
      </c>
      <c r="P34" s="223"/>
      <c r="Q34" s="223"/>
      <c r="R34" s="223"/>
      <c r="S34" s="224"/>
      <c r="T34" s="224"/>
      <c r="U34" s="213"/>
    </row>
    <row r="35" spans="2:21" s="197" customFormat="1" ht="15" customHeight="1">
      <c r="B35" s="432"/>
      <c r="C35" s="655"/>
      <c r="D35" s="212" t="s">
        <v>599</v>
      </c>
      <c r="E35" s="202" t="s">
        <v>598</v>
      </c>
      <c r="F35" s="516">
        <v>0</v>
      </c>
      <c r="G35" s="516">
        <f t="shared" si="5"/>
        <v>0</v>
      </c>
      <c r="H35" s="203" t="s">
        <v>592</v>
      </c>
      <c r="I35" s="541">
        <v>0</v>
      </c>
      <c r="J35" s="541">
        <v>0</v>
      </c>
      <c r="K35" s="541">
        <v>0</v>
      </c>
      <c r="L35" s="541">
        <v>0</v>
      </c>
      <c r="M35" s="541">
        <v>0</v>
      </c>
      <c r="N35" s="541">
        <v>0</v>
      </c>
      <c r="O35" s="223">
        <v>0</v>
      </c>
      <c r="P35" s="223"/>
      <c r="Q35" s="223"/>
      <c r="R35" s="223"/>
      <c r="S35" s="225"/>
      <c r="T35" s="223"/>
      <c r="U35" s="438"/>
    </row>
    <row r="36" spans="2:21" s="197" customFormat="1" ht="15" customHeight="1">
      <c r="B36" s="432"/>
      <c r="C36" s="655"/>
      <c r="D36" s="433" t="s">
        <v>600</v>
      </c>
      <c r="E36" s="434" t="s">
        <v>591</v>
      </c>
      <c r="F36" s="515">
        <v>0</v>
      </c>
      <c r="G36" s="515">
        <f t="shared" si="5"/>
        <v>2581.88</v>
      </c>
      <c r="H36" s="435" t="s">
        <v>592</v>
      </c>
      <c r="I36" s="436">
        <v>0</v>
      </c>
      <c r="J36" s="436">
        <v>1164.8800000000001</v>
      </c>
      <c r="K36" s="436">
        <v>0</v>
      </c>
      <c r="L36" s="436">
        <v>0</v>
      </c>
      <c r="M36" s="436">
        <v>1417</v>
      </c>
      <c r="N36" s="436">
        <v>0</v>
      </c>
      <c r="O36" s="436">
        <v>0</v>
      </c>
      <c r="P36" s="436"/>
      <c r="Q36" s="436"/>
      <c r="R36" s="436"/>
      <c r="S36" s="437"/>
      <c r="T36" s="436"/>
      <c r="U36" s="438"/>
    </row>
    <row r="37" spans="2:21" s="197" customFormat="1" ht="15" customHeight="1">
      <c r="B37" s="432"/>
      <c r="C37" s="655"/>
      <c r="D37" s="212" t="s">
        <v>601</v>
      </c>
      <c r="E37" s="202" t="s">
        <v>598</v>
      </c>
      <c r="F37" s="516">
        <v>198215.31</v>
      </c>
      <c r="G37" s="516">
        <f t="shared" si="5"/>
        <v>102282.77</v>
      </c>
      <c r="H37" s="203" t="s">
        <v>592</v>
      </c>
      <c r="I37" s="223">
        <v>17137.557000000001</v>
      </c>
      <c r="J37" s="223">
        <v>16462.571</v>
      </c>
      <c r="K37" s="223">
        <v>16610.362000000001</v>
      </c>
      <c r="L37" s="223">
        <v>17475.582999999999</v>
      </c>
      <c r="M37" s="223">
        <v>16886.239000000001</v>
      </c>
      <c r="N37" s="223">
        <v>17710.457999999999</v>
      </c>
      <c r="O37" s="589"/>
      <c r="P37" s="223"/>
      <c r="Q37" s="223"/>
      <c r="R37" s="223"/>
      <c r="S37" s="223"/>
      <c r="T37" s="223"/>
      <c r="U37" s="438"/>
    </row>
    <row r="38" spans="2:21" s="197" customFormat="1" ht="15" customHeight="1">
      <c r="B38" s="432"/>
      <c r="C38" s="655"/>
      <c r="D38" s="212" t="s">
        <v>602</v>
      </c>
      <c r="E38" s="202" t="s">
        <v>598</v>
      </c>
      <c r="F38" s="516">
        <v>9445.8700000000008</v>
      </c>
      <c r="G38" s="516">
        <f t="shared" si="5"/>
        <v>2209.92</v>
      </c>
      <c r="H38" s="203" t="s">
        <v>592</v>
      </c>
      <c r="I38" s="223">
        <v>409.07</v>
      </c>
      <c r="J38" s="223">
        <v>839.32</v>
      </c>
      <c r="K38" s="223">
        <v>738.37</v>
      </c>
      <c r="L38" s="223">
        <v>62.67</v>
      </c>
      <c r="M38" s="223">
        <v>52.45</v>
      </c>
      <c r="N38" s="223">
        <v>57.39</v>
      </c>
      <c r="O38" s="589">
        <v>50.65</v>
      </c>
      <c r="P38" s="223"/>
      <c r="Q38" s="223"/>
      <c r="R38" s="223"/>
      <c r="S38" s="225"/>
      <c r="T38" s="223"/>
      <c r="U38" s="438"/>
    </row>
    <row r="39" spans="2:21" s="210" customFormat="1" ht="15" customHeight="1">
      <c r="B39" s="211"/>
      <c r="C39" s="655"/>
      <c r="D39" s="433" t="s">
        <v>603</v>
      </c>
      <c r="E39" s="434" t="s">
        <v>591</v>
      </c>
      <c r="F39" s="515">
        <v>6688.88</v>
      </c>
      <c r="G39" s="515">
        <f t="shared" si="5"/>
        <v>4950.5599999999995</v>
      </c>
      <c r="H39" s="435" t="s">
        <v>592</v>
      </c>
      <c r="I39" s="436">
        <v>105.55</v>
      </c>
      <c r="J39" s="436">
        <v>529.87</v>
      </c>
      <c r="K39" s="436">
        <v>246.73</v>
      </c>
      <c r="L39" s="436">
        <v>492.92</v>
      </c>
      <c r="M39" s="436">
        <v>1249.22</v>
      </c>
      <c r="N39" s="436">
        <v>1178.1099999999999</v>
      </c>
      <c r="O39" s="588">
        <v>1148.1600000000001</v>
      </c>
      <c r="P39" s="436"/>
      <c r="Q39" s="436"/>
      <c r="R39" s="436"/>
      <c r="S39" s="436"/>
      <c r="T39" s="475"/>
      <c r="U39" s="213"/>
    </row>
    <row r="40" spans="2:21" s="197" customFormat="1" ht="15" customHeight="1">
      <c r="B40" s="432"/>
      <c r="C40" s="655"/>
      <c r="D40" s="433" t="s">
        <v>604</v>
      </c>
      <c r="E40" s="434" t="s">
        <v>591</v>
      </c>
      <c r="F40" s="515">
        <v>40.200000000000003</v>
      </c>
      <c r="G40" s="515">
        <f t="shared" si="5"/>
        <v>2352.0100000000002</v>
      </c>
      <c r="H40" s="435" t="s">
        <v>592</v>
      </c>
      <c r="I40" s="436">
        <v>22.79</v>
      </c>
      <c r="J40" s="436">
        <v>62.97</v>
      </c>
      <c r="K40" s="436">
        <v>60.79</v>
      </c>
      <c r="L40" s="436">
        <v>84.13</v>
      </c>
      <c r="M40" s="436">
        <v>581.63</v>
      </c>
      <c r="N40" s="436">
        <v>683.42</v>
      </c>
      <c r="O40" s="588">
        <v>856.28</v>
      </c>
      <c r="P40" s="436"/>
      <c r="Q40" s="436"/>
      <c r="R40" s="436"/>
      <c r="S40" s="439"/>
      <c r="T40" s="436"/>
      <c r="U40" s="438"/>
    </row>
    <row r="41" spans="2:21" s="210" customFormat="1" ht="15" customHeight="1">
      <c r="B41" s="211"/>
      <c r="C41" s="655"/>
      <c r="D41" s="433" t="s">
        <v>605</v>
      </c>
      <c r="E41" s="434" t="s">
        <v>591</v>
      </c>
      <c r="F41" s="515">
        <v>11175.23</v>
      </c>
      <c r="G41" s="515">
        <f t="shared" si="5"/>
        <v>6183.3499999999995</v>
      </c>
      <c r="H41" s="435" t="s">
        <v>592</v>
      </c>
      <c r="I41" s="436">
        <v>264.17</v>
      </c>
      <c r="J41" s="436">
        <v>740.19</v>
      </c>
      <c r="K41" s="436">
        <v>841.14</v>
      </c>
      <c r="L41" s="436">
        <v>858.99</v>
      </c>
      <c r="M41" s="436">
        <v>1127.92</v>
      </c>
      <c r="N41" s="436">
        <v>1276.6199999999999</v>
      </c>
      <c r="O41" s="588">
        <v>1074.32</v>
      </c>
      <c r="P41" s="436"/>
      <c r="Q41" s="436"/>
      <c r="R41" s="436"/>
      <c r="S41" s="436"/>
      <c r="T41" s="436"/>
      <c r="U41" s="213"/>
    </row>
    <row r="42" spans="2:21" s="197" customFormat="1" ht="15" customHeight="1">
      <c r="B42" s="432"/>
      <c r="C42" s="655"/>
      <c r="D42" s="212" t="s">
        <v>606</v>
      </c>
      <c r="E42" s="202" t="s">
        <v>598</v>
      </c>
      <c r="F42" s="516">
        <v>16532.16</v>
      </c>
      <c r="G42" s="516">
        <f t="shared" si="5"/>
        <v>2520.0100000000002</v>
      </c>
      <c r="H42" s="203" t="s">
        <v>592</v>
      </c>
      <c r="I42" s="223">
        <v>373.59</v>
      </c>
      <c r="J42" s="223">
        <v>488</v>
      </c>
      <c r="K42" s="223">
        <v>479.89</v>
      </c>
      <c r="L42" s="223">
        <v>471.12</v>
      </c>
      <c r="M42" s="223">
        <v>308.07</v>
      </c>
      <c r="N42" s="223">
        <v>227.65</v>
      </c>
      <c r="O42" s="223">
        <v>171.69</v>
      </c>
      <c r="P42" s="223"/>
      <c r="Q42" s="223"/>
      <c r="R42" s="223"/>
      <c r="S42" s="223"/>
      <c r="T42" s="223"/>
      <c r="U42" s="438"/>
    </row>
    <row r="43" spans="2:21" s="197" customFormat="1" ht="15" customHeight="1">
      <c r="B43" s="432"/>
      <c r="C43" s="655"/>
      <c r="D43" s="433" t="s">
        <v>607</v>
      </c>
      <c r="E43" s="434" t="s">
        <v>591</v>
      </c>
      <c r="F43" s="515">
        <v>11908.259999999998</v>
      </c>
      <c r="G43" s="515">
        <f t="shared" si="5"/>
        <v>5314.7400000000007</v>
      </c>
      <c r="H43" s="435" t="s">
        <v>592</v>
      </c>
      <c r="I43" s="436">
        <v>273.76</v>
      </c>
      <c r="J43" s="436">
        <v>838.4</v>
      </c>
      <c r="K43" s="436">
        <v>1040.9000000000001</v>
      </c>
      <c r="L43" s="436">
        <v>924.11</v>
      </c>
      <c r="M43" s="436">
        <v>487.64</v>
      </c>
      <c r="N43" s="436">
        <v>727.04</v>
      </c>
      <c r="O43" s="588">
        <v>1022.89</v>
      </c>
      <c r="P43" s="436"/>
      <c r="Q43" s="436"/>
      <c r="R43" s="436"/>
      <c r="S43" s="436"/>
      <c r="T43" s="436"/>
      <c r="U43" s="438"/>
    </row>
    <row r="44" spans="2:21" s="210" customFormat="1" ht="15" customHeight="1">
      <c r="B44" s="211"/>
      <c r="C44" s="655"/>
      <c r="D44" s="433" t="s">
        <v>608</v>
      </c>
      <c r="E44" s="434" t="s">
        <v>591</v>
      </c>
      <c r="F44" s="515">
        <v>10019.81</v>
      </c>
      <c r="G44" s="515">
        <f t="shared" si="5"/>
        <v>5510.4000000000005</v>
      </c>
      <c r="H44" s="435" t="s">
        <v>592</v>
      </c>
      <c r="I44" s="436">
        <v>245.14</v>
      </c>
      <c r="J44" s="436">
        <v>576.69000000000005</v>
      </c>
      <c r="K44" s="436">
        <v>542.6</v>
      </c>
      <c r="L44" s="436">
        <v>696.2</v>
      </c>
      <c r="M44" s="436">
        <v>1246.8499999999999</v>
      </c>
      <c r="N44" s="436">
        <v>1128.2</v>
      </c>
      <c r="O44" s="588">
        <v>1074.72</v>
      </c>
      <c r="P44" s="436"/>
      <c r="Q44" s="436"/>
      <c r="R44" s="436"/>
      <c r="S44" s="436"/>
      <c r="T44" s="436"/>
      <c r="U44" s="213"/>
    </row>
    <row r="45" spans="2:21" s="197" customFormat="1" ht="15" customHeight="1">
      <c r="B45" s="432"/>
      <c r="C45" s="655"/>
      <c r="D45" s="433" t="s">
        <v>609</v>
      </c>
      <c r="E45" s="434" t="s">
        <v>591</v>
      </c>
      <c r="F45" s="515">
        <v>7998.26</v>
      </c>
      <c r="G45" s="515">
        <f t="shared" si="5"/>
        <v>1601.23</v>
      </c>
      <c r="H45" s="435" t="s">
        <v>592</v>
      </c>
      <c r="I45" s="436">
        <v>69.150000000000006</v>
      </c>
      <c r="J45" s="436">
        <v>285.47000000000003</v>
      </c>
      <c r="K45" s="436">
        <v>265.22000000000003</v>
      </c>
      <c r="L45" s="436">
        <v>213.7</v>
      </c>
      <c r="M45" s="436">
        <v>237.6</v>
      </c>
      <c r="N45" s="436">
        <v>325.20999999999998</v>
      </c>
      <c r="O45" s="588">
        <v>204.88</v>
      </c>
      <c r="P45" s="436"/>
      <c r="Q45" s="436"/>
      <c r="R45" s="436"/>
      <c r="S45" s="436"/>
      <c r="T45" s="436"/>
      <c r="U45" s="438"/>
    </row>
    <row r="46" spans="2:21" s="197" customFormat="1" ht="15" customHeight="1">
      <c r="B46" s="432"/>
      <c r="C46" s="655"/>
      <c r="D46" s="433" t="s">
        <v>610</v>
      </c>
      <c r="E46" s="434" t="s">
        <v>591</v>
      </c>
      <c r="F46" s="515">
        <v>5242.78</v>
      </c>
      <c r="G46" s="515">
        <f t="shared" si="5"/>
        <v>4279.1899999999996</v>
      </c>
      <c r="H46" s="435" t="s">
        <v>592</v>
      </c>
      <c r="I46" s="436">
        <v>145.43</v>
      </c>
      <c r="J46" s="436">
        <v>363.17</v>
      </c>
      <c r="K46" s="436">
        <v>330.33</v>
      </c>
      <c r="L46" s="436">
        <v>406.29</v>
      </c>
      <c r="M46" s="436">
        <v>680.52</v>
      </c>
      <c r="N46" s="436">
        <v>1463.53</v>
      </c>
      <c r="O46" s="588">
        <v>889.92</v>
      </c>
      <c r="P46" s="436"/>
      <c r="Q46" s="436"/>
      <c r="R46" s="436"/>
      <c r="S46" s="436"/>
      <c r="T46" s="436"/>
      <c r="U46" s="438"/>
    </row>
    <row r="47" spans="2:21" s="210" customFormat="1" ht="15" customHeight="1">
      <c r="B47" s="211"/>
      <c r="C47" s="655"/>
      <c r="D47" s="433" t="s">
        <v>611</v>
      </c>
      <c r="E47" s="434" t="s">
        <v>591</v>
      </c>
      <c r="F47" s="515">
        <v>13403.239999999998</v>
      </c>
      <c r="G47" s="515">
        <f t="shared" si="5"/>
        <v>8108.4400000000005</v>
      </c>
      <c r="H47" s="435" t="s">
        <v>592</v>
      </c>
      <c r="I47" s="436">
        <v>311.48</v>
      </c>
      <c r="J47" s="436">
        <v>691.21</v>
      </c>
      <c r="K47" s="436">
        <v>976.27</v>
      </c>
      <c r="L47" s="436">
        <v>1218.6099999999999</v>
      </c>
      <c r="M47" s="436">
        <v>1495.64</v>
      </c>
      <c r="N47" s="436">
        <v>1886.72</v>
      </c>
      <c r="O47" s="588">
        <v>1528.51</v>
      </c>
      <c r="P47" s="436"/>
      <c r="Q47" s="436"/>
      <c r="R47" s="436"/>
      <c r="S47" s="439"/>
      <c r="T47" s="439"/>
      <c r="U47" s="213"/>
    </row>
    <row r="48" spans="2:21" s="210" customFormat="1" ht="15" customHeight="1">
      <c r="B48" s="211"/>
      <c r="C48" s="655"/>
      <c r="D48" s="212" t="s">
        <v>612</v>
      </c>
      <c r="E48" s="202" t="s">
        <v>598</v>
      </c>
      <c r="F48" s="516">
        <v>23317.83</v>
      </c>
      <c r="G48" s="516">
        <f t="shared" si="5"/>
        <v>9407.4500000000007</v>
      </c>
      <c r="H48" s="203" t="s">
        <v>592</v>
      </c>
      <c r="I48" s="223">
        <v>0</v>
      </c>
      <c r="J48" s="223">
        <v>2720.45</v>
      </c>
      <c r="K48" s="223">
        <v>0</v>
      </c>
      <c r="L48" s="223">
        <v>0</v>
      </c>
      <c r="M48" s="223">
        <v>6687</v>
      </c>
      <c r="N48" s="223">
        <v>0</v>
      </c>
      <c r="O48" s="223">
        <v>0</v>
      </c>
      <c r="P48" s="223"/>
      <c r="Q48" s="223"/>
      <c r="R48" s="223"/>
      <c r="S48" s="223"/>
      <c r="T48" s="223"/>
      <c r="U48" s="213"/>
    </row>
    <row r="49" spans="2:21" s="197" customFormat="1" ht="15" customHeight="1">
      <c r="B49" s="432"/>
      <c r="C49" s="655"/>
      <c r="D49" s="433" t="s">
        <v>613</v>
      </c>
      <c r="E49" s="434" t="s">
        <v>591</v>
      </c>
      <c r="F49" s="515">
        <v>479</v>
      </c>
      <c r="G49" s="515">
        <f t="shared" si="5"/>
        <v>2050.41</v>
      </c>
      <c r="H49" s="435" t="s">
        <v>592</v>
      </c>
      <c r="I49" s="436">
        <v>415.41</v>
      </c>
      <c r="J49" s="436">
        <v>0</v>
      </c>
      <c r="K49" s="436">
        <v>0</v>
      </c>
      <c r="L49" s="436">
        <v>0</v>
      </c>
      <c r="M49" s="436">
        <v>1635</v>
      </c>
      <c r="N49" s="436">
        <v>0</v>
      </c>
      <c r="O49" s="436">
        <v>0</v>
      </c>
      <c r="P49" s="436"/>
      <c r="Q49" s="436"/>
      <c r="R49" s="436"/>
      <c r="S49" s="439"/>
      <c r="T49" s="436"/>
      <c r="U49" s="438"/>
    </row>
    <row r="50" spans="2:21" s="210" customFormat="1" ht="15" customHeight="1">
      <c r="B50" s="211"/>
      <c r="C50" s="655"/>
      <c r="D50" s="433" t="s">
        <v>614</v>
      </c>
      <c r="E50" s="434" t="s">
        <v>591</v>
      </c>
      <c r="F50" s="515">
        <v>5657.27</v>
      </c>
      <c r="G50" s="515">
        <f t="shared" si="5"/>
        <v>3132.86</v>
      </c>
      <c r="H50" s="435" t="s">
        <v>592</v>
      </c>
      <c r="I50" s="436">
        <v>172.99</v>
      </c>
      <c r="J50" s="436">
        <v>793.93</v>
      </c>
      <c r="K50" s="436">
        <v>623.04</v>
      </c>
      <c r="L50" s="436">
        <v>385.41</v>
      </c>
      <c r="M50" s="436">
        <v>354.88</v>
      </c>
      <c r="N50" s="436">
        <v>482.15</v>
      </c>
      <c r="O50" s="588">
        <v>320.45999999999998</v>
      </c>
      <c r="P50" s="436"/>
      <c r="Q50" s="436"/>
      <c r="R50" s="436"/>
      <c r="S50" s="439"/>
      <c r="T50" s="436"/>
      <c r="U50" s="213"/>
    </row>
    <row r="51" spans="2:21" s="197" customFormat="1" ht="15" customHeight="1">
      <c r="B51" s="432"/>
      <c r="C51" s="655"/>
      <c r="D51" s="433" t="s">
        <v>615</v>
      </c>
      <c r="E51" s="434" t="s">
        <v>591</v>
      </c>
      <c r="F51" s="515">
        <v>10907.43</v>
      </c>
      <c r="G51" s="515">
        <f t="shared" si="5"/>
        <v>6741.77</v>
      </c>
      <c r="H51" s="435" t="s">
        <v>592</v>
      </c>
      <c r="I51" s="436">
        <v>183.28</v>
      </c>
      <c r="J51" s="436">
        <v>434.13</v>
      </c>
      <c r="K51" s="436">
        <v>579.99</v>
      </c>
      <c r="L51" s="436">
        <v>983.53</v>
      </c>
      <c r="M51" s="436">
        <v>1908.36</v>
      </c>
      <c r="N51" s="436">
        <v>1637.42</v>
      </c>
      <c r="O51" s="588">
        <v>1015.06</v>
      </c>
      <c r="P51" s="436"/>
      <c r="Q51" s="436"/>
      <c r="R51" s="436"/>
      <c r="S51" s="440"/>
      <c r="T51" s="437"/>
      <c r="U51" s="438"/>
    </row>
    <row r="52" spans="2:21" s="197" customFormat="1" ht="15" customHeight="1">
      <c r="B52" s="432"/>
      <c r="C52" s="655"/>
      <c r="D52" s="212" t="s">
        <v>616</v>
      </c>
      <c r="E52" s="202" t="s">
        <v>598</v>
      </c>
      <c r="F52" s="516">
        <v>1150.67</v>
      </c>
      <c r="G52" s="516">
        <f t="shared" si="5"/>
        <v>555.26</v>
      </c>
      <c r="H52" s="203" t="s">
        <v>592</v>
      </c>
      <c r="I52" s="223">
        <v>23.24</v>
      </c>
      <c r="J52" s="223">
        <v>73.42</v>
      </c>
      <c r="K52" s="223">
        <v>78.23</v>
      </c>
      <c r="L52" s="223">
        <v>97.1</v>
      </c>
      <c r="M52" s="223">
        <v>97.3</v>
      </c>
      <c r="N52" s="223">
        <v>93.7</v>
      </c>
      <c r="O52" s="589">
        <v>92.27</v>
      </c>
      <c r="P52" s="223"/>
      <c r="Q52" s="223"/>
      <c r="R52" s="223"/>
      <c r="S52" s="223"/>
      <c r="T52" s="223"/>
      <c r="U52" s="438"/>
    </row>
    <row r="53" spans="2:21" s="197" customFormat="1" ht="15" customHeight="1">
      <c r="B53" s="432"/>
      <c r="C53" s="655"/>
      <c r="D53" s="433" t="s">
        <v>617</v>
      </c>
      <c r="E53" s="434" t="s">
        <v>591</v>
      </c>
      <c r="F53" s="515">
        <v>7858.18</v>
      </c>
      <c r="G53" s="515">
        <f t="shared" si="5"/>
        <v>3898</v>
      </c>
      <c r="H53" s="435" t="s">
        <v>592</v>
      </c>
      <c r="I53" s="437">
        <v>139.43</v>
      </c>
      <c r="J53" s="437">
        <v>379.2</v>
      </c>
      <c r="K53" s="437">
        <v>401.28</v>
      </c>
      <c r="L53" s="437">
        <v>604.78</v>
      </c>
      <c r="M53" s="437">
        <v>844.44</v>
      </c>
      <c r="N53" s="437">
        <v>944.52</v>
      </c>
      <c r="O53" s="590">
        <v>584.35</v>
      </c>
      <c r="P53" s="437"/>
      <c r="Q53" s="437"/>
      <c r="R53" s="437"/>
      <c r="S53" s="440"/>
      <c r="T53" s="437"/>
      <c r="U53" s="438"/>
    </row>
    <row r="54" spans="2:21" s="210" customFormat="1" ht="15" customHeight="1">
      <c r="B54" s="211"/>
      <c r="C54" s="655"/>
      <c r="D54" s="212" t="s">
        <v>618</v>
      </c>
      <c r="E54" s="202" t="s">
        <v>598</v>
      </c>
      <c r="F54" s="516">
        <v>886732</v>
      </c>
      <c r="G54" s="516">
        <f t="shared" si="5"/>
        <v>450823.12</v>
      </c>
      <c r="H54" s="203" t="s">
        <v>592</v>
      </c>
      <c r="I54" s="223">
        <v>90495.042000000001</v>
      </c>
      <c r="J54" s="223">
        <v>79400.563999999998</v>
      </c>
      <c r="K54" s="223">
        <v>73045.567999999999</v>
      </c>
      <c r="L54" s="223">
        <v>68734.062999999995</v>
      </c>
      <c r="M54" s="223">
        <v>64037.173999999999</v>
      </c>
      <c r="N54" s="223">
        <v>75110.709000000003</v>
      </c>
      <c r="O54" s="591"/>
      <c r="P54" s="225"/>
      <c r="Q54" s="223"/>
      <c r="R54" s="223"/>
      <c r="S54" s="223"/>
      <c r="T54" s="223"/>
      <c r="U54" s="213"/>
    </row>
    <row r="55" spans="2:21" s="197" customFormat="1" ht="15" customHeight="1">
      <c r="B55" s="432"/>
      <c r="C55" s="655"/>
      <c r="D55" s="433" t="s">
        <v>619</v>
      </c>
      <c r="E55" s="434" t="s">
        <v>591</v>
      </c>
      <c r="F55" s="515">
        <v>0</v>
      </c>
      <c r="G55" s="515">
        <f t="shared" si="5"/>
        <v>0</v>
      </c>
      <c r="H55" s="435" t="s">
        <v>592</v>
      </c>
      <c r="I55" s="437">
        <v>0</v>
      </c>
      <c r="J55" s="437">
        <v>0</v>
      </c>
      <c r="K55" s="437">
        <v>0</v>
      </c>
      <c r="L55" s="437">
        <v>0</v>
      </c>
      <c r="M55" s="437">
        <v>0</v>
      </c>
      <c r="N55" s="437">
        <v>0</v>
      </c>
      <c r="O55" s="437">
        <v>0</v>
      </c>
      <c r="P55" s="437"/>
      <c r="Q55" s="436"/>
      <c r="R55" s="436"/>
      <c r="S55" s="436"/>
      <c r="T55" s="436"/>
      <c r="U55" s="438"/>
    </row>
    <row r="56" spans="2:21" s="197" customFormat="1" ht="15" customHeight="1">
      <c r="B56" s="432"/>
      <c r="C56" s="655"/>
      <c r="D56" s="212" t="s">
        <v>620</v>
      </c>
      <c r="E56" s="202" t="s">
        <v>598</v>
      </c>
      <c r="F56" s="517">
        <v>744528.5</v>
      </c>
      <c r="G56" s="517">
        <f t="shared" si="5"/>
        <v>337187.02</v>
      </c>
      <c r="H56" s="203" t="s">
        <v>592</v>
      </c>
      <c r="I56" s="223">
        <v>54555.675999999999</v>
      </c>
      <c r="J56" s="223">
        <v>59008.016000000003</v>
      </c>
      <c r="K56" s="223">
        <v>51338.517</v>
      </c>
      <c r="L56" s="223">
        <v>54854.023999999998</v>
      </c>
      <c r="M56" s="223">
        <v>56734.508999999998</v>
      </c>
      <c r="N56" s="223">
        <v>60696.278000000006</v>
      </c>
      <c r="O56" s="589"/>
      <c r="P56" s="223"/>
      <c r="Q56" s="223"/>
      <c r="R56" s="223"/>
      <c r="S56" s="223"/>
      <c r="T56" s="223"/>
      <c r="U56" s="438"/>
    </row>
    <row r="57" spans="2:21" s="197" customFormat="1" ht="15" customHeight="1">
      <c r="B57" s="432"/>
      <c r="C57" s="655"/>
      <c r="D57" s="212" t="s">
        <v>621</v>
      </c>
      <c r="E57" s="202" t="s">
        <v>598</v>
      </c>
      <c r="F57" s="517">
        <v>3749.58</v>
      </c>
      <c r="G57" s="517">
        <f t="shared" si="5"/>
        <v>1953.77</v>
      </c>
      <c r="H57" s="203" t="s">
        <v>592</v>
      </c>
      <c r="I57" s="223">
        <v>142.43</v>
      </c>
      <c r="J57" s="223">
        <v>282.8</v>
      </c>
      <c r="K57" s="223">
        <v>297.20999999999998</v>
      </c>
      <c r="L57" s="223">
        <v>305.10000000000002</v>
      </c>
      <c r="M57" s="223">
        <v>331.75</v>
      </c>
      <c r="N57" s="223">
        <v>318.61</v>
      </c>
      <c r="O57" s="589">
        <v>275.87</v>
      </c>
      <c r="P57" s="223"/>
      <c r="Q57" s="223"/>
      <c r="R57" s="223"/>
      <c r="S57" s="223"/>
      <c r="T57" s="223"/>
      <c r="U57" s="438"/>
    </row>
    <row r="58" spans="2:21" s="197" customFormat="1" ht="15" customHeight="1">
      <c r="B58" s="432"/>
      <c r="C58" s="655"/>
      <c r="D58" s="212" t="s">
        <v>622</v>
      </c>
      <c r="E58" s="202" t="s">
        <v>598</v>
      </c>
      <c r="F58" s="517">
        <v>7544.7400000000007</v>
      </c>
      <c r="G58" s="517">
        <f t="shared" si="5"/>
        <v>0</v>
      </c>
      <c r="H58" s="203" t="s">
        <v>592</v>
      </c>
      <c r="I58" s="540">
        <v>0</v>
      </c>
      <c r="J58" s="540">
        <v>0</v>
      </c>
      <c r="K58" s="540">
        <v>0</v>
      </c>
      <c r="L58" s="540">
        <v>0</v>
      </c>
      <c r="M58" s="540">
        <v>0</v>
      </c>
      <c r="N58" s="540">
        <v>0</v>
      </c>
      <c r="O58" s="540">
        <v>0</v>
      </c>
      <c r="P58" s="223"/>
      <c r="Q58" s="223"/>
      <c r="R58" s="223"/>
      <c r="S58" s="223"/>
      <c r="T58" s="223"/>
      <c r="U58" s="438"/>
    </row>
    <row r="59" spans="2:21" s="197" customFormat="1" ht="15" customHeight="1">
      <c r="B59" s="432"/>
      <c r="C59" s="655"/>
      <c r="D59" s="506" t="s">
        <v>623</v>
      </c>
      <c r="E59" s="202" t="s">
        <v>598</v>
      </c>
      <c r="F59" s="517">
        <v>0</v>
      </c>
      <c r="G59" s="517">
        <f t="shared" si="5"/>
        <v>0</v>
      </c>
      <c r="H59" s="203" t="s">
        <v>592</v>
      </c>
      <c r="I59" s="508"/>
      <c r="J59" s="508"/>
      <c r="K59" s="508"/>
      <c r="L59" s="508"/>
      <c r="M59" s="508"/>
      <c r="N59" s="508"/>
      <c r="O59" s="589"/>
      <c r="P59" s="223"/>
      <c r="Q59" s="223"/>
      <c r="R59" s="223"/>
      <c r="S59" s="223"/>
      <c r="T59" s="223"/>
      <c r="U59" s="438"/>
    </row>
    <row r="60" spans="2:21" s="197" customFormat="1" ht="15" customHeight="1">
      <c r="B60" s="432"/>
      <c r="C60" s="655"/>
      <c r="D60" s="506" t="s">
        <v>624</v>
      </c>
      <c r="E60" s="202" t="s">
        <v>598</v>
      </c>
      <c r="F60" s="517">
        <v>0</v>
      </c>
      <c r="G60" s="517">
        <f t="shared" ref="G60" si="6">SUM(I60:T60)</f>
        <v>789.87000000000012</v>
      </c>
      <c r="H60" s="203" t="s">
        <v>592</v>
      </c>
      <c r="I60" s="223">
        <v>172.34</v>
      </c>
      <c r="J60" s="223">
        <v>167.27</v>
      </c>
      <c r="K60" s="223">
        <v>155.22</v>
      </c>
      <c r="L60" s="223">
        <v>153.09</v>
      </c>
      <c r="M60" s="223">
        <v>141.94999999999999</v>
      </c>
      <c r="N60" s="508"/>
      <c r="O60" s="589"/>
      <c r="P60" s="223"/>
      <c r="Q60" s="223"/>
      <c r="R60" s="223"/>
      <c r="S60" s="223"/>
      <c r="T60" s="225"/>
      <c r="U60" s="438"/>
    </row>
    <row r="61" spans="2:21" s="197" customFormat="1" ht="15" customHeight="1">
      <c r="B61" s="432"/>
      <c r="C61" s="655"/>
      <c r="D61" s="215" t="s">
        <v>625</v>
      </c>
      <c r="E61" s="216"/>
      <c r="F61" s="518">
        <f>SUM(F30:F34, F39, F41, F44, F47:F48, F50, F55)</f>
        <v>94368.599999999991</v>
      </c>
      <c r="G61" s="517">
        <f>SUM(I61:T61)</f>
        <v>54358.679999999993</v>
      </c>
      <c r="H61" s="217" t="s">
        <v>592</v>
      </c>
      <c r="I61" s="218">
        <f>SUM(I30:I34, I39, I41, I44, I47:I48, I50, I55)</f>
        <v>1888.1000000000001</v>
      </c>
      <c r="J61" s="218">
        <f t="shared" ref="J61:T61" si="7">SUM(J30:J34, J39, J41, J44, J47:J48, J50, J55)</f>
        <v>8157.86</v>
      </c>
      <c r="K61" s="218">
        <f t="shared" si="7"/>
        <v>5289.0199999999995</v>
      </c>
      <c r="L61" s="218">
        <f t="shared" si="7"/>
        <v>6180.7899999999991</v>
      </c>
      <c r="M61" s="218">
        <f t="shared" si="7"/>
        <v>15812.519999999999</v>
      </c>
      <c r="N61" s="218">
        <f t="shared" si="7"/>
        <v>9251</v>
      </c>
      <c r="O61" s="592">
        <f t="shared" si="7"/>
        <v>7779.39</v>
      </c>
      <c r="P61" s="218">
        <f t="shared" si="7"/>
        <v>0</v>
      </c>
      <c r="Q61" s="218">
        <f t="shared" si="7"/>
        <v>0</v>
      </c>
      <c r="R61" s="218">
        <f t="shared" si="7"/>
        <v>0</v>
      </c>
      <c r="S61" s="218">
        <f t="shared" si="7"/>
        <v>0</v>
      </c>
      <c r="T61" s="218">
        <f t="shared" si="7"/>
        <v>0</v>
      </c>
      <c r="U61" s="438"/>
    </row>
    <row r="62" spans="2:21" s="197" customFormat="1" ht="15" customHeight="1">
      <c r="B62" s="432"/>
      <c r="C62" s="655"/>
      <c r="D62" s="433" t="s">
        <v>626</v>
      </c>
      <c r="E62" s="434"/>
      <c r="F62" s="515">
        <f>F30+F31+F32+F33+F36+F39+F40+F41+F43+F44+F45+F46+F47+F49+F50+F51+F53+F55</f>
        <v>113410.47</v>
      </c>
      <c r="G62" s="515" t="e">
        <f>SUM(I62:T62)</f>
        <v>#VALUE!</v>
      </c>
      <c r="H62" s="435" t="s">
        <v>592</v>
      </c>
      <c r="I62" s="437">
        <f>I30+I31+I32+I33+I36+I39+I40+I41+I43+I44+I45+I46+I47+I49+I50+I51+I53+I55</f>
        <v>3137.3499999999995</v>
      </c>
      <c r="J62" s="437">
        <f t="shared" ref="J62:T62" si="8">J30+J31+J32+J33+J36+J39+J40+J41+J43+J44+J45+J46+J47+J49+J50+J51+J53+J55</f>
        <v>8807.16</v>
      </c>
      <c r="K62" s="437">
        <f t="shared" si="8"/>
        <v>7967.5299999999988</v>
      </c>
      <c r="L62" s="437">
        <f t="shared" si="8"/>
        <v>9397.33</v>
      </c>
      <c r="M62" s="437">
        <f t="shared" si="8"/>
        <v>16250.710000000001</v>
      </c>
      <c r="N62" s="437">
        <f t="shared" si="8"/>
        <v>14774.16</v>
      </c>
      <c r="O62" s="588" t="e">
        <f t="shared" si="8"/>
        <v>#VALUE!</v>
      </c>
      <c r="P62" s="437">
        <f t="shared" si="8"/>
        <v>0</v>
      </c>
      <c r="Q62" s="436">
        <f t="shared" si="8"/>
        <v>0</v>
      </c>
      <c r="R62" s="436">
        <f t="shared" si="8"/>
        <v>0</v>
      </c>
      <c r="S62" s="436">
        <f t="shared" si="8"/>
        <v>0</v>
      </c>
      <c r="T62" s="436">
        <f t="shared" si="8"/>
        <v>0</v>
      </c>
      <c r="U62" s="438"/>
    </row>
    <row r="63" spans="2:21" s="197" customFormat="1" ht="15" customHeight="1">
      <c r="B63" s="432"/>
      <c r="C63" s="655"/>
      <c r="D63" s="476" t="s">
        <v>627</v>
      </c>
      <c r="E63" s="337"/>
      <c r="F63" s="516">
        <f>F34+F35+F37+F38+F42+F48+F52+F54+F56+F57+F60</f>
        <v>1885746.33</v>
      </c>
      <c r="G63" s="516">
        <f>SUM(I63:T63)</f>
        <v>908812.64</v>
      </c>
      <c r="H63" s="203" t="s">
        <v>592</v>
      </c>
      <c r="I63" s="218">
        <f>I34+I35+I37+I38+I42+I48+I52+I54+I56+I57+I60</f>
        <v>163308.94500000001</v>
      </c>
      <c r="J63" s="218">
        <f t="shared" ref="J63:T63" si="9">J34+J35+J37+J38+J42+J48+J52+J54+J56+J57+J60</f>
        <v>159600.88099999996</v>
      </c>
      <c r="K63" s="218">
        <f>K34+K35+K37+K38+K42+K48+K52+K54+K56+K57+K60</f>
        <v>142743.367</v>
      </c>
      <c r="L63" s="218">
        <f t="shared" si="9"/>
        <v>142152.75</v>
      </c>
      <c r="M63" s="218">
        <f t="shared" si="9"/>
        <v>145943.44200000001</v>
      </c>
      <c r="N63" s="218">
        <f t="shared" si="9"/>
        <v>154472.77499999999</v>
      </c>
      <c r="O63" s="592">
        <f t="shared" si="9"/>
        <v>590.48</v>
      </c>
      <c r="P63" s="218">
        <f t="shared" si="9"/>
        <v>0</v>
      </c>
      <c r="Q63" s="218">
        <f t="shared" si="9"/>
        <v>0</v>
      </c>
      <c r="R63" s="218">
        <f t="shared" si="9"/>
        <v>0</v>
      </c>
      <c r="S63" s="218">
        <f t="shared" si="9"/>
        <v>0</v>
      </c>
      <c r="T63" s="218">
        <f t="shared" si="9"/>
        <v>0</v>
      </c>
      <c r="U63" s="438"/>
    </row>
    <row r="64" spans="2:21" s="210" customFormat="1" ht="15" customHeight="1">
      <c r="B64" s="211"/>
      <c r="C64" s="460"/>
      <c r="D64" s="199"/>
      <c r="E64" s="199"/>
      <c r="F64" s="320"/>
      <c r="G64" s="320"/>
      <c r="H64" s="199"/>
      <c r="I64" s="219"/>
      <c r="J64" s="219"/>
      <c r="K64" s="219"/>
      <c r="L64" s="219"/>
      <c r="M64" s="219"/>
      <c r="N64" s="219"/>
      <c r="O64" s="593"/>
      <c r="P64" s="219"/>
      <c r="Q64" s="219"/>
      <c r="R64" s="219"/>
      <c r="S64" s="219"/>
      <c r="T64" s="219"/>
      <c r="U64" s="213"/>
    </row>
    <row r="65" spans="1:21" s="210" customFormat="1" ht="15.75" customHeight="1">
      <c r="B65" s="211"/>
      <c r="C65" s="654" t="s">
        <v>588</v>
      </c>
      <c r="D65" s="536" t="s">
        <v>628</v>
      </c>
      <c r="E65" s="202" t="s">
        <v>598</v>
      </c>
      <c r="F65" s="519">
        <v>10469.1</v>
      </c>
      <c r="G65" s="517">
        <f t="shared" ref="G65:G68" si="10">SUM(I65:T65)</f>
        <v>5357.451</v>
      </c>
      <c r="H65" s="220" t="s">
        <v>592</v>
      </c>
      <c r="I65" s="226">
        <v>703.02300000000002</v>
      </c>
      <c r="J65" s="226">
        <v>735.23900000000003</v>
      </c>
      <c r="K65" s="226">
        <v>832.81299999999999</v>
      </c>
      <c r="L65" s="226">
        <v>1006.235</v>
      </c>
      <c r="M65" s="226">
        <v>1032.0830000000001</v>
      </c>
      <c r="N65" s="226">
        <v>1048.058</v>
      </c>
      <c r="O65" s="594"/>
      <c r="P65" s="226"/>
      <c r="Q65" s="226"/>
      <c r="R65" s="226"/>
      <c r="S65" s="226"/>
      <c r="T65" s="226"/>
      <c r="U65" s="213"/>
    </row>
    <row r="66" spans="1:21" s="210" customFormat="1" ht="15.75" customHeight="1">
      <c r="B66" s="211"/>
      <c r="C66" s="655"/>
      <c r="D66" s="536" t="s">
        <v>629</v>
      </c>
      <c r="E66" s="202" t="s">
        <v>598</v>
      </c>
      <c r="F66" s="519">
        <v>124136417.90000002</v>
      </c>
      <c r="G66" s="517">
        <f t="shared" si="10"/>
        <v>62126321.399999991</v>
      </c>
      <c r="H66" s="220" t="s">
        <v>592</v>
      </c>
      <c r="I66" s="226">
        <v>11322314.1</v>
      </c>
      <c r="J66" s="226">
        <v>10602409.699999999</v>
      </c>
      <c r="K66" s="226">
        <v>11219389.699999999</v>
      </c>
      <c r="L66" s="226">
        <v>9134781.0999999996</v>
      </c>
      <c r="M66" s="226">
        <v>9154750.0999999996</v>
      </c>
      <c r="N66" s="226">
        <v>10692676.699999999</v>
      </c>
      <c r="O66" s="594"/>
      <c r="P66" s="226"/>
      <c r="Q66" s="226"/>
      <c r="R66" s="226"/>
      <c r="S66" s="226"/>
      <c r="T66" s="226"/>
      <c r="U66" s="213"/>
    </row>
    <row r="67" spans="1:21" s="210" customFormat="1" ht="15.75" customHeight="1">
      <c r="B67" s="211"/>
      <c r="C67" s="655"/>
      <c r="D67" s="202" t="s">
        <v>630</v>
      </c>
      <c r="E67" s="202" t="s">
        <v>598</v>
      </c>
      <c r="F67" s="519" t="s">
        <v>631</v>
      </c>
      <c r="G67" s="517">
        <f>SUM(I67:T67)</f>
        <v>0</v>
      </c>
      <c r="H67" s="220" t="s">
        <v>592</v>
      </c>
      <c r="I67" s="507"/>
      <c r="J67" s="507"/>
      <c r="K67" s="507"/>
      <c r="L67" s="507"/>
      <c r="M67" s="507"/>
      <c r="N67" s="507"/>
      <c r="O67" s="594"/>
      <c r="P67" s="226"/>
      <c r="Q67" s="226"/>
      <c r="R67" s="226"/>
      <c r="S67" s="226"/>
      <c r="T67" s="226"/>
      <c r="U67" s="213"/>
    </row>
    <row r="68" spans="1:21" s="210" customFormat="1" ht="15.75" customHeight="1">
      <c r="B68" s="211"/>
      <c r="C68" s="655"/>
      <c r="D68" s="536" t="s">
        <v>632</v>
      </c>
      <c r="E68" s="202" t="s">
        <v>598</v>
      </c>
      <c r="F68" s="519">
        <v>104842100.00000001</v>
      </c>
      <c r="G68" s="517">
        <f t="shared" si="10"/>
        <v>53346700</v>
      </c>
      <c r="H68" s="220" t="s">
        <v>592</v>
      </c>
      <c r="I68" s="226">
        <v>9940300</v>
      </c>
      <c r="J68" s="226">
        <v>9830000</v>
      </c>
      <c r="K68" s="226">
        <v>9101700</v>
      </c>
      <c r="L68" s="226">
        <v>7744100</v>
      </c>
      <c r="M68" s="226">
        <v>7336300</v>
      </c>
      <c r="N68" s="226">
        <v>9394300</v>
      </c>
      <c r="O68" s="594"/>
      <c r="P68" s="226"/>
      <c r="Q68" s="226"/>
      <c r="R68" s="226"/>
      <c r="S68" s="226"/>
      <c r="T68" s="226"/>
      <c r="U68" s="213"/>
    </row>
    <row r="69" spans="1:21" s="210" customFormat="1" ht="15" customHeight="1">
      <c r="B69" s="211"/>
      <c r="C69" s="656"/>
      <c r="D69" s="201" t="s">
        <v>633</v>
      </c>
      <c r="E69" s="202"/>
      <c r="F69" s="519">
        <v>240497738</v>
      </c>
      <c r="G69" s="516">
        <f>SUM(I69:T69)</f>
        <v>115478378.851</v>
      </c>
      <c r="H69" s="203" t="s">
        <v>592</v>
      </c>
      <c r="I69" s="221">
        <f>SUM(I65:I68)</f>
        <v>21263317.123</v>
      </c>
      <c r="J69" s="221">
        <f t="shared" ref="J69:T69" si="11">SUM(J65:J68)</f>
        <v>20433144.938999999</v>
      </c>
      <c r="K69" s="221">
        <f>SUM(K65:K68)</f>
        <v>20321922.512999997</v>
      </c>
      <c r="L69" s="221">
        <f>SUM(L65:L68)</f>
        <v>16879887.335000001</v>
      </c>
      <c r="M69" s="221">
        <f>SUM(M65:M68)</f>
        <v>16492082.183</v>
      </c>
      <c r="N69" s="221">
        <f>SUM(N65:N68)</f>
        <v>20088024.758000001</v>
      </c>
      <c r="O69" s="595">
        <f t="shared" si="11"/>
        <v>0</v>
      </c>
      <c r="P69" s="221">
        <f t="shared" si="11"/>
        <v>0</v>
      </c>
      <c r="Q69" s="221">
        <f t="shared" si="11"/>
        <v>0</v>
      </c>
      <c r="R69" s="221">
        <f t="shared" si="11"/>
        <v>0</v>
      </c>
      <c r="S69" s="221">
        <f t="shared" si="11"/>
        <v>0</v>
      </c>
      <c r="T69" s="221">
        <f t="shared" si="11"/>
        <v>0</v>
      </c>
      <c r="U69" s="213"/>
    </row>
    <row r="70" spans="1:21" s="210" customFormat="1" ht="15" customHeight="1">
      <c r="B70" s="211"/>
      <c r="C70" s="460"/>
      <c r="D70" s="199"/>
      <c r="E70" s="199"/>
      <c r="F70" s="520"/>
      <c r="G70" s="520"/>
      <c r="H70" s="199"/>
      <c r="I70" s="205"/>
      <c r="J70" s="205"/>
      <c r="K70" s="205"/>
      <c r="L70" s="205"/>
      <c r="M70" s="205"/>
      <c r="N70" s="205"/>
      <c r="O70" s="520"/>
      <c r="P70" s="205"/>
      <c r="Q70" s="205"/>
      <c r="R70" s="205"/>
      <c r="S70" s="205"/>
      <c r="T70" s="205"/>
      <c r="U70" s="213"/>
    </row>
    <row r="71" spans="1:21" s="210" customFormat="1" ht="15.75" customHeight="1">
      <c r="B71" s="211"/>
      <c r="C71" s="501" t="s">
        <v>588</v>
      </c>
      <c r="D71" s="535" t="s">
        <v>634</v>
      </c>
      <c r="E71" s="202" t="s">
        <v>598</v>
      </c>
      <c r="F71" s="519">
        <v>18643</v>
      </c>
      <c r="G71" s="521">
        <f>SUM(I71:T71)</f>
        <v>8063</v>
      </c>
      <c r="H71" s="222" t="s">
        <v>592</v>
      </c>
      <c r="I71" s="227">
        <v>1370</v>
      </c>
      <c r="J71" s="227">
        <v>1407</v>
      </c>
      <c r="K71" s="227">
        <v>1012</v>
      </c>
      <c r="L71" s="227">
        <v>1546</v>
      </c>
      <c r="M71" s="227">
        <v>1384</v>
      </c>
      <c r="N71" s="228">
        <v>1344</v>
      </c>
      <c r="O71" s="596"/>
      <c r="P71" s="228"/>
      <c r="Q71" s="228"/>
      <c r="R71" s="228"/>
      <c r="S71" s="228"/>
      <c r="T71" s="228"/>
      <c r="U71" s="213"/>
    </row>
    <row r="72" spans="1:21" ht="13">
      <c r="A72" s="1"/>
      <c r="B72" s="21"/>
      <c r="C72" s="462"/>
      <c r="D72" s="2"/>
      <c r="E72" s="2"/>
      <c r="F72" s="522"/>
      <c r="G72" s="522"/>
      <c r="H72" s="2"/>
      <c r="I72" s="2"/>
      <c r="J72" s="2"/>
      <c r="K72" s="2"/>
      <c r="L72" s="2"/>
      <c r="M72" s="2"/>
      <c r="N72" s="2"/>
      <c r="O72" s="522"/>
      <c r="P72" s="2"/>
      <c r="Q72" s="2"/>
      <c r="R72" s="2"/>
      <c r="S72" s="2"/>
      <c r="T72" s="2"/>
      <c r="U72" s="20"/>
    </row>
    <row r="73" spans="1:21" ht="18">
      <c r="A73" s="1"/>
      <c r="C73" s="502" t="s">
        <v>635</v>
      </c>
    </row>
    <row r="75" spans="1:21">
      <c r="A75" s="1"/>
      <c r="C75" s="480" t="s">
        <v>636</v>
      </c>
      <c r="D75" s="480" t="s">
        <v>637</v>
      </c>
      <c r="E75" s="481" t="s">
        <v>638</v>
      </c>
      <c r="F75" s="523" t="s">
        <v>639</v>
      </c>
      <c r="G75" s="524" t="s">
        <v>640</v>
      </c>
      <c r="H75" s="481" t="s">
        <v>641</v>
      </c>
      <c r="I75" s="480" t="s">
        <v>490</v>
      </c>
      <c r="J75" s="480" t="s">
        <v>642</v>
      </c>
      <c r="K75" s="480" t="s">
        <v>643</v>
      </c>
      <c r="L75" s="480" t="s">
        <v>644</v>
      </c>
      <c r="M75" s="480" t="s">
        <v>645</v>
      </c>
      <c r="N75" s="480" t="s">
        <v>646</v>
      </c>
      <c r="O75" s="523"/>
      <c r="P75" s="480"/>
      <c r="Q75" s="480"/>
      <c r="R75" s="480"/>
      <c r="S75" s="480"/>
      <c r="T75" s="480"/>
    </row>
    <row r="76" spans="1:21" ht="14">
      <c r="A76" s="1"/>
      <c r="C76" s="542">
        <v>30337757612</v>
      </c>
      <c r="D76" s="542" t="s">
        <v>647</v>
      </c>
      <c r="E76" s="543">
        <v>45860</v>
      </c>
      <c r="F76" s="542">
        <v>21</v>
      </c>
      <c r="G76" s="543">
        <v>45818</v>
      </c>
      <c r="H76" s="543">
        <v>45839</v>
      </c>
      <c r="I76" s="542" t="s">
        <v>648</v>
      </c>
      <c r="J76" s="542" t="s">
        <v>649</v>
      </c>
      <c r="K76" s="542">
        <v>393.52</v>
      </c>
      <c r="L76" s="542" t="s">
        <v>592</v>
      </c>
      <c r="M76" s="542"/>
      <c r="N76" s="542" t="s">
        <v>650</v>
      </c>
      <c r="O76" s="542"/>
      <c r="P76" s="542"/>
      <c r="Q76" s="542"/>
      <c r="R76" s="542"/>
      <c r="S76" s="542"/>
      <c r="T76" s="542"/>
    </row>
    <row r="77" spans="1:21" ht="14">
      <c r="A77" s="1"/>
      <c r="C77" s="542">
        <v>30337757612</v>
      </c>
      <c r="D77" s="542" t="s">
        <v>647</v>
      </c>
      <c r="E77" s="543">
        <v>45860</v>
      </c>
      <c r="F77" s="542">
        <v>21</v>
      </c>
      <c r="G77" s="543">
        <v>45818</v>
      </c>
      <c r="H77" s="543">
        <v>45839</v>
      </c>
      <c r="I77" s="542" t="s">
        <v>651</v>
      </c>
      <c r="J77" s="542" t="s">
        <v>652</v>
      </c>
      <c r="K77" s="542"/>
      <c r="L77" s="542" t="s">
        <v>653</v>
      </c>
      <c r="M77" s="542"/>
      <c r="N77" s="542" t="s">
        <v>650</v>
      </c>
      <c r="O77" s="542"/>
      <c r="P77" s="542"/>
      <c r="Q77" s="542"/>
      <c r="R77" s="542"/>
      <c r="S77" s="542"/>
      <c r="T77" s="542"/>
    </row>
    <row r="78" spans="1:21" ht="14">
      <c r="A78" s="1"/>
      <c r="C78" s="542">
        <v>30337757612</v>
      </c>
      <c r="D78" s="542" t="s">
        <v>647</v>
      </c>
      <c r="E78" s="543">
        <v>45860</v>
      </c>
      <c r="F78" s="542">
        <v>9</v>
      </c>
      <c r="G78" s="543">
        <v>45839</v>
      </c>
      <c r="H78" s="543">
        <v>45848</v>
      </c>
      <c r="I78" s="542" t="s">
        <v>648</v>
      </c>
      <c r="J78" s="542" t="s">
        <v>649</v>
      </c>
      <c r="K78" s="544">
        <v>146.66999999999999</v>
      </c>
      <c r="L78" s="542" t="s">
        <v>592</v>
      </c>
      <c r="M78" s="542"/>
      <c r="N78" s="542" t="s">
        <v>654</v>
      </c>
      <c r="O78" s="542"/>
      <c r="P78" s="542"/>
      <c r="Q78" s="542"/>
      <c r="R78" s="542"/>
      <c r="S78" s="542"/>
      <c r="T78" s="542"/>
    </row>
    <row r="79" spans="1:21" ht="14">
      <c r="A79" s="1"/>
      <c r="C79" s="542">
        <v>30337757612</v>
      </c>
      <c r="D79" s="542" t="s">
        <v>647</v>
      </c>
      <c r="E79" s="543">
        <v>45860</v>
      </c>
      <c r="F79" s="542">
        <v>9</v>
      </c>
      <c r="G79" s="543">
        <v>45839</v>
      </c>
      <c r="H79" s="543">
        <v>45848</v>
      </c>
      <c r="I79" s="542" t="s">
        <v>651</v>
      </c>
      <c r="J79" s="542" t="s">
        <v>652</v>
      </c>
      <c r="K79" s="542"/>
      <c r="L79" s="542" t="s">
        <v>653</v>
      </c>
      <c r="M79" s="542"/>
      <c r="N79" s="542" t="s">
        <v>654</v>
      </c>
      <c r="O79" s="542"/>
      <c r="P79" s="542"/>
      <c r="Q79" s="542"/>
      <c r="R79" s="542"/>
      <c r="S79" s="542"/>
      <c r="T79" s="542"/>
    </row>
    <row r="80" spans="1:21" ht="14">
      <c r="A80" s="1"/>
      <c r="C80" s="542">
        <v>30337757612</v>
      </c>
      <c r="D80" s="542" t="s">
        <v>647</v>
      </c>
      <c r="E80" s="543">
        <v>45860</v>
      </c>
      <c r="F80" s="542">
        <v>21</v>
      </c>
      <c r="G80" s="543">
        <v>45818</v>
      </c>
      <c r="H80" s="543">
        <v>45839</v>
      </c>
      <c r="I80" s="542" t="s">
        <v>651</v>
      </c>
      <c r="J80" s="542" t="s">
        <v>655</v>
      </c>
      <c r="K80" s="542">
        <v>147.13</v>
      </c>
      <c r="L80" s="542" t="s">
        <v>592</v>
      </c>
      <c r="M80" s="542"/>
      <c r="N80" s="542" t="s">
        <v>656</v>
      </c>
      <c r="O80" s="542"/>
      <c r="P80" s="542"/>
      <c r="Q80" s="542"/>
      <c r="R80" s="542"/>
      <c r="S80" s="542"/>
      <c r="T80" s="542"/>
    </row>
    <row r="81" spans="1:20" ht="14">
      <c r="A81" s="1"/>
      <c r="C81" s="542">
        <v>30337757612</v>
      </c>
      <c r="D81" s="542" t="s">
        <v>647</v>
      </c>
      <c r="E81" s="543">
        <v>45860</v>
      </c>
      <c r="F81" s="542">
        <v>9</v>
      </c>
      <c r="G81" s="543">
        <v>45839</v>
      </c>
      <c r="H81" s="543">
        <v>45848</v>
      </c>
      <c r="I81" s="542" t="s">
        <v>651</v>
      </c>
      <c r="J81" s="542" t="s">
        <v>655</v>
      </c>
      <c r="K81" s="544">
        <v>79.17</v>
      </c>
      <c r="L81" s="542" t="s">
        <v>592</v>
      </c>
      <c r="M81" s="542"/>
      <c r="N81" s="542" t="s">
        <v>657</v>
      </c>
      <c r="O81" s="542"/>
      <c r="P81" s="542"/>
      <c r="Q81" s="542"/>
      <c r="R81" s="542"/>
      <c r="S81" s="542"/>
      <c r="T81" s="542"/>
    </row>
    <row r="82" spans="1:20" ht="14">
      <c r="A82" s="1"/>
      <c r="C82" s="542">
        <v>30337757612</v>
      </c>
      <c r="D82" s="542" t="s">
        <v>647</v>
      </c>
      <c r="E82" s="543">
        <v>45860</v>
      </c>
      <c r="F82" s="542"/>
      <c r="G82" s="543"/>
      <c r="H82" s="543"/>
      <c r="I82" s="542" t="s">
        <v>658</v>
      </c>
      <c r="J82" s="542" t="s">
        <v>659</v>
      </c>
      <c r="K82" s="542"/>
      <c r="L82" s="542"/>
      <c r="M82" s="542"/>
      <c r="N82" s="542" t="s">
        <v>660</v>
      </c>
      <c r="O82" s="542"/>
      <c r="P82" s="542"/>
      <c r="Q82" s="542"/>
      <c r="R82" s="542"/>
      <c r="S82" s="542"/>
      <c r="T82" s="542"/>
    </row>
    <row r="83" spans="1:20" ht="14">
      <c r="A83" s="1"/>
      <c r="C83" s="542">
        <v>30337757612</v>
      </c>
      <c r="D83" s="542" t="s">
        <v>647</v>
      </c>
      <c r="E83" s="543">
        <v>45860</v>
      </c>
      <c r="F83" s="542"/>
      <c r="G83" s="543"/>
      <c r="H83" s="543"/>
      <c r="I83" s="542" t="s">
        <v>661</v>
      </c>
      <c r="J83" s="542" t="s">
        <v>662</v>
      </c>
      <c r="K83" s="542"/>
      <c r="L83" s="542"/>
      <c r="M83" s="542"/>
      <c r="N83" s="542" t="s">
        <v>660</v>
      </c>
      <c r="O83" s="542"/>
      <c r="P83" s="542"/>
      <c r="Q83" s="542"/>
      <c r="R83" s="542"/>
      <c r="S83" s="542"/>
      <c r="T83" s="542"/>
    </row>
    <row r="84" spans="1:20" ht="14">
      <c r="A84" s="1"/>
      <c r="C84" s="542">
        <v>30337757612</v>
      </c>
      <c r="D84" s="542" t="s">
        <v>647</v>
      </c>
      <c r="E84" s="543">
        <v>45860</v>
      </c>
      <c r="F84" s="542"/>
      <c r="G84" s="543"/>
      <c r="H84" s="543"/>
      <c r="I84" s="542" t="s">
        <v>663</v>
      </c>
      <c r="J84" s="542" t="s">
        <v>659</v>
      </c>
      <c r="K84" s="542"/>
      <c r="L84" s="542"/>
      <c r="M84" s="542"/>
      <c r="N84" s="542" t="s">
        <v>660</v>
      </c>
      <c r="O84" s="542"/>
      <c r="P84" s="542"/>
      <c r="Q84" s="542"/>
      <c r="R84" s="542"/>
      <c r="S84" s="542"/>
      <c r="T84" s="542"/>
    </row>
    <row r="85" spans="1:20" ht="14">
      <c r="A85" s="1"/>
      <c r="C85" s="542">
        <v>30337757612</v>
      </c>
      <c r="D85" s="542" t="s">
        <v>647</v>
      </c>
      <c r="E85" s="543">
        <v>45860</v>
      </c>
      <c r="F85" s="542"/>
      <c r="G85" s="543"/>
      <c r="H85" s="543"/>
      <c r="I85" s="542" t="s">
        <v>664</v>
      </c>
      <c r="J85" s="542" t="s">
        <v>665</v>
      </c>
      <c r="K85" s="542"/>
      <c r="L85" s="542"/>
      <c r="M85" s="542"/>
      <c r="N85" s="542" t="s">
        <v>660</v>
      </c>
      <c r="O85" s="542"/>
      <c r="P85" s="542"/>
      <c r="Q85" s="542"/>
      <c r="R85" s="542"/>
      <c r="S85" s="542"/>
      <c r="T85" s="542"/>
    </row>
    <row r="86" spans="1:20" ht="14">
      <c r="A86" s="1"/>
      <c r="C86" s="542">
        <v>30337757612</v>
      </c>
      <c r="D86" s="542" t="s">
        <v>647</v>
      </c>
      <c r="E86" s="543">
        <v>45860</v>
      </c>
      <c r="F86" s="542"/>
      <c r="G86" s="543"/>
      <c r="H86" s="543"/>
      <c r="I86" s="542" t="s">
        <v>664</v>
      </c>
      <c r="J86" s="542" t="s">
        <v>666</v>
      </c>
      <c r="K86" s="542"/>
      <c r="L86" s="542"/>
      <c r="M86" s="542"/>
      <c r="N86" s="542" t="s">
        <v>660</v>
      </c>
      <c r="O86" s="542"/>
      <c r="P86" s="542"/>
      <c r="Q86" s="542"/>
      <c r="R86" s="542"/>
      <c r="S86" s="542"/>
      <c r="T86" s="542"/>
    </row>
    <row r="87" spans="1:20" ht="14">
      <c r="A87" s="1"/>
      <c r="C87" s="542">
        <v>30337757612</v>
      </c>
      <c r="D87" s="542" t="s">
        <v>647</v>
      </c>
      <c r="E87" s="543">
        <v>45860</v>
      </c>
      <c r="F87" s="542"/>
      <c r="G87" s="543"/>
      <c r="H87" s="543"/>
      <c r="I87" s="542" t="s">
        <v>667</v>
      </c>
      <c r="J87" s="542" t="s">
        <v>659</v>
      </c>
      <c r="K87" s="542"/>
      <c r="L87" s="542"/>
      <c r="M87" s="542"/>
      <c r="N87" s="542" t="s">
        <v>660</v>
      </c>
      <c r="O87" s="542"/>
      <c r="P87" s="542"/>
      <c r="Q87" s="542"/>
      <c r="R87" s="542"/>
      <c r="S87" s="542"/>
      <c r="T87" s="542"/>
    </row>
    <row r="88" spans="1:20" ht="14">
      <c r="A88" s="1"/>
      <c r="C88" s="542">
        <v>30337757612</v>
      </c>
      <c r="D88" s="542" t="s">
        <v>647</v>
      </c>
      <c r="E88" s="543">
        <v>45860</v>
      </c>
      <c r="F88" s="542"/>
      <c r="G88" s="543"/>
      <c r="H88" s="543"/>
      <c r="I88" s="542" t="s">
        <v>668</v>
      </c>
      <c r="J88" s="542" t="s">
        <v>669</v>
      </c>
      <c r="K88" s="542"/>
      <c r="L88" s="542"/>
      <c r="M88" s="542"/>
      <c r="N88" s="542" t="s">
        <v>660</v>
      </c>
      <c r="O88" s="542"/>
      <c r="P88" s="542"/>
      <c r="Q88" s="542"/>
      <c r="R88" s="542"/>
      <c r="S88" s="542"/>
      <c r="T88" s="542"/>
    </row>
    <row r="89" spans="1:20" ht="14">
      <c r="A89" s="1"/>
      <c r="C89" s="542">
        <v>30337757612</v>
      </c>
      <c r="D89" s="542" t="s">
        <v>647</v>
      </c>
      <c r="E89" s="543">
        <v>45860</v>
      </c>
      <c r="F89" s="542"/>
      <c r="G89" s="543"/>
      <c r="H89" s="543"/>
      <c r="I89" s="542" t="s">
        <v>670</v>
      </c>
      <c r="J89" s="542" t="s">
        <v>633</v>
      </c>
      <c r="K89" s="542"/>
      <c r="L89" s="542" t="s">
        <v>592</v>
      </c>
      <c r="M89" s="542">
        <v>540.19000000000005</v>
      </c>
      <c r="N89" s="542" t="s">
        <v>660</v>
      </c>
      <c r="O89" s="542"/>
      <c r="P89" s="542"/>
      <c r="Q89" s="542"/>
      <c r="R89" s="542"/>
      <c r="S89" s="542"/>
      <c r="T89" s="542"/>
    </row>
    <row r="90" spans="1:20" ht="14">
      <c r="A90" s="1"/>
      <c r="C90" s="542">
        <v>30337757612</v>
      </c>
      <c r="D90" s="542" t="s">
        <v>647</v>
      </c>
      <c r="E90" s="543">
        <v>45860</v>
      </c>
      <c r="F90" s="542"/>
      <c r="G90" s="543"/>
      <c r="H90" s="543"/>
      <c r="I90" s="542" t="s">
        <v>671</v>
      </c>
      <c r="J90" s="542" t="s">
        <v>671</v>
      </c>
      <c r="K90" s="542"/>
      <c r="L90" s="542"/>
      <c r="M90" s="542"/>
      <c r="N90" s="542" t="s">
        <v>660</v>
      </c>
      <c r="O90" s="542"/>
      <c r="P90" s="542"/>
      <c r="Q90" s="542"/>
      <c r="R90" s="542"/>
      <c r="S90" s="542"/>
      <c r="T90" s="542"/>
    </row>
    <row r="91" spans="1:20" ht="14">
      <c r="A91" s="1"/>
      <c r="C91" s="545">
        <v>30337757612</v>
      </c>
      <c r="D91" s="545" t="s">
        <v>647</v>
      </c>
      <c r="E91" s="546">
        <v>45888</v>
      </c>
      <c r="F91" s="545">
        <v>31</v>
      </c>
      <c r="G91" s="546">
        <v>45848</v>
      </c>
      <c r="H91" s="546">
        <v>45879</v>
      </c>
      <c r="I91" s="545" t="s">
        <v>648</v>
      </c>
      <c r="J91" s="545" t="s">
        <v>649</v>
      </c>
      <c r="K91" s="545">
        <v>522.76</v>
      </c>
      <c r="L91" s="545" t="s">
        <v>592</v>
      </c>
      <c r="M91" s="545"/>
      <c r="N91" s="545" t="s">
        <v>672</v>
      </c>
      <c r="O91" s="545"/>
      <c r="P91" s="545"/>
      <c r="Q91" s="545"/>
      <c r="R91" s="545"/>
      <c r="S91" s="545"/>
      <c r="T91" s="545"/>
    </row>
    <row r="92" spans="1:20" ht="14">
      <c r="A92" s="1"/>
      <c r="C92" s="545">
        <v>30337757612</v>
      </c>
      <c r="D92" s="545" t="s">
        <v>647</v>
      </c>
      <c r="E92" s="546">
        <v>45888</v>
      </c>
      <c r="F92" s="545">
        <v>31</v>
      </c>
      <c r="G92" s="546">
        <v>45848</v>
      </c>
      <c r="H92" s="546">
        <v>45879</v>
      </c>
      <c r="I92" s="545" t="s">
        <v>651</v>
      </c>
      <c r="J92" s="545" t="s">
        <v>652</v>
      </c>
      <c r="K92" s="545"/>
      <c r="L92" s="545" t="s">
        <v>653</v>
      </c>
      <c r="M92" s="545"/>
      <c r="N92" s="545" t="s">
        <v>672</v>
      </c>
      <c r="O92" s="545"/>
      <c r="P92" s="545"/>
      <c r="Q92" s="545"/>
      <c r="R92" s="545"/>
      <c r="S92" s="545"/>
      <c r="T92" s="545"/>
    </row>
    <row r="93" spans="1:20" ht="14">
      <c r="A93" s="1"/>
      <c r="C93" s="545">
        <v>30337757612</v>
      </c>
      <c r="D93" s="545" t="s">
        <v>647</v>
      </c>
      <c r="E93" s="546">
        <v>45888</v>
      </c>
      <c r="F93" s="545">
        <v>31</v>
      </c>
      <c r="G93" s="546">
        <v>45848</v>
      </c>
      <c r="H93" s="546">
        <v>45879</v>
      </c>
      <c r="I93" s="545" t="s">
        <v>651</v>
      </c>
      <c r="J93" s="545" t="s">
        <v>655</v>
      </c>
      <c r="K93" s="545">
        <v>277.95999999999998</v>
      </c>
      <c r="L93" s="545" t="s">
        <v>592</v>
      </c>
      <c r="M93" s="545"/>
      <c r="N93" s="545" t="s">
        <v>673</v>
      </c>
      <c r="O93" s="545"/>
      <c r="P93" s="545"/>
      <c r="Q93" s="545"/>
      <c r="R93" s="545"/>
      <c r="S93" s="545"/>
      <c r="T93" s="545"/>
    </row>
    <row r="94" spans="1:20" ht="14">
      <c r="A94" s="1"/>
      <c r="C94" s="545">
        <v>30337757612</v>
      </c>
      <c r="D94" s="545" t="s">
        <v>647</v>
      </c>
      <c r="E94" s="546">
        <v>45888</v>
      </c>
      <c r="F94" s="545"/>
      <c r="G94" s="546"/>
      <c r="H94" s="546"/>
      <c r="I94" s="545" t="s">
        <v>658</v>
      </c>
      <c r="J94" s="545" t="s">
        <v>659</v>
      </c>
      <c r="K94" s="545"/>
      <c r="L94" s="545"/>
      <c r="M94" s="545"/>
      <c r="N94" s="545" t="s">
        <v>672</v>
      </c>
      <c r="O94" s="545"/>
      <c r="P94" s="545"/>
      <c r="Q94" s="545"/>
      <c r="R94" s="545"/>
      <c r="S94" s="545"/>
      <c r="T94" s="545"/>
    </row>
    <row r="95" spans="1:20" ht="14">
      <c r="A95" s="1"/>
      <c r="C95" s="545">
        <v>30337757612</v>
      </c>
      <c r="D95" s="545" t="s">
        <v>647</v>
      </c>
      <c r="E95" s="546">
        <v>45888</v>
      </c>
      <c r="F95" s="545"/>
      <c r="G95" s="546"/>
      <c r="H95" s="546"/>
      <c r="I95" s="545" t="s">
        <v>664</v>
      </c>
      <c r="J95" s="545" t="s">
        <v>674</v>
      </c>
      <c r="K95" s="545"/>
      <c r="L95" s="545"/>
      <c r="M95" s="545"/>
      <c r="N95" s="545" t="s">
        <v>672</v>
      </c>
      <c r="O95" s="545"/>
      <c r="P95" s="545"/>
      <c r="Q95" s="545"/>
      <c r="R95" s="545"/>
      <c r="S95" s="545"/>
      <c r="T95" s="545"/>
    </row>
    <row r="96" spans="1:20" ht="14">
      <c r="A96" s="1"/>
      <c r="C96" s="545">
        <v>30337757612</v>
      </c>
      <c r="D96" s="545" t="s">
        <v>647</v>
      </c>
      <c r="E96" s="546">
        <v>45888</v>
      </c>
      <c r="F96" s="545"/>
      <c r="G96" s="546"/>
      <c r="H96" s="546"/>
      <c r="I96" s="545" t="s">
        <v>667</v>
      </c>
      <c r="J96" s="545" t="s">
        <v>659</v>
      </c>
      <c r="K96" s="545"/>
      <c r="L96" s="545"/>
      <c r="M96" s="545"/>
      <c r="N96" s="545" t="s">
        <v>672</v>
      </c>
      <c r="O96" s="545"/>
      <c r="P96" s="545"/>
      <c r="Q96" s="545"/>
      <c r="R96" s="545"/>
      <c r="S96" s="545"/>
      <c r="T96" s="545"/>
    </row>
    <row r="97" spans="1:20" ht="14">
      <c r="A97" s="1"/>
      <c r="C97" s="545">
        <v>30337757612</v>
      </c>
      <c r="D97" s="545" t="s">
        <v>647</v>
      </c>
      <c r="E97" s="546">
        <v>45888</v>
      </c>
      <c r="F97" s="545"/>
      <c r="G97" s="546"/>
      <c r="H97" s="546"/>
      <c r="I97" s="545" t="s">
        <v>668</v>
      </c>
      <c r="J97" s="545" t="s">
        <v>669</v>
      </c>
      <c r="K97" s="545"/>
      <c r="L97" s="545"/>
      <c r="M97" s="545"/>
      <c r="N97" s="545" t="s">
        <v>672</v>
      </c>
      <c r="O97" s="545"/>
      <c r="P97" s="545"/>
      <c r="Q97" s="545"/>
      <c r="R97" s="545"/>
      <c r="S97" s="545"/>
      <c r="T97" s="545"/>
    </row>
    <row r="98" spans="1:20" ht="14">
      <c r="A98" s="1"/>
      <c r="C98" s="545">
        <v>30337757612</v>
      </c>
      <c r="D98" s="545" t="s">
        <v>647</v>
      </c>
      <c r="E98" s="546">
        <v>45888</v>
      </c>
      <c r="F98" s="545"/>
      <c r="G98" s="546"/>
      <c r="H98" s="546"/>
      <c r="I98" s="545" t="s">
        <v>670</v>
      </c>
      <c r="J98" s="545" t="s">
        <v>633</v>
      </c>
      <c r="K98" s="545"/>
      <c r="L98" s="545"/>
      <c r="M98" s="544">
        <v>522.76</v>
      </c>
      <c r="N98" s="545" t="s">
        <v>672</v>
      </c>
      <c r="O98" s="545"/>
      <c r="P98" s="545"/>
      <c r="Q98" s="545"/>
      <c r="R98" s="545"/>
      <c r="S98" s="545"/>
      <c r="T98" s="545"/>
    </row>
    <row r="99" spans="1:20" ht="14">
      <c r="A99" s="1"/>
      <c r="C99" s="545">
        <v>30337757612</v>
      </c>
      <c r="D99" s="545" t="s">
        <v>647</v>
      </c>
      <c r="E99" s="546">
        <v>45888</v>
      </c>
      <c r="F99" s="545"/>
      <c r="G99" s="546"/>
      <c r="H99" s="546"/>
      <c r="I99" s="545" t="s">
        <v>671</v>
      </c>
      <c r="J99" s="545" t="s">
        <v>671</v>
      </c>
      <c r="K99" s="545"/>
      <c r="L99" s="545"/>
      <c r="M99" s="545"/>
      <c r="N99" s="545" t="s">
        <v>672</v>
      </c>
      <c r="O99" s="545"/>
      <c r="P99" s="545"/>
      <c r="Q99" s="545"/>
      <c r="R99" s="545"/>
      <c r="S99" s="545"/>
      <c r="T99" s="545"/>
    </row>
    <row r="100" spans="1:20" ht="14">
      <c r="A100" s="1"/>
      <c r="C100" s="542">
        <v>30337757612</v>
      </c>
      <c r="D100" s="542" t="s">
        <v>647</v>
      </c>
      <c r="E100" s="543">
        <v>45922</v>
      </c>
      <c r="F100" s="542">
        <v>31</v>
      </c>
      <c r="G100" s="543">
        <v>45938</v>
      </c>
      <c r="H100" s="543">
        <v>45939</v>
      </c>
      <c r="I100" s="542" t="s">
        <v>648</v>
      </c>
      <c r="J100" s="542" t="s">
        <v>649</v>
      </c>
      <c r="K100" s="542">
        <v>678.74</v>
      </c>
      <c r="L100" s="542" t="s">
        <v>592</v>
      </c>
      <c r="M100" s="542"/>
      <c r="N100" s="542" t="s">
        <v>675</v>
      </c>
      <c r="O100" s="542"/>
      <c r="P100" s="542"/>
      <c r="Q100" s="542"/>
      <c r="R100" s="542"/>
      <c r="S100" s="542"/>
      <c r="T100" s="542"/>
    </row>
    <row r="101" spans="1:20" ht="14">
      <c r="A101" s="1"/>
      <c r="C101" s="542">
        <v>30337757612</v>
      </c>
      <c r="D101" s="542" t="s">
        <v>647</v>
      </c>
      <c r="E101" s="543">
        <v>45922</v>
      </c>
      <c r="F101" s="542">
        <v>31</v>
      </c>
      <c r="G101" s="543">
        <v>45938</v>
      </c>
      <c r="H101" s="543">
        <v>45939</v>
      </c>
      <c r="I101" s="542" t="s">
        <v>651</v>
      </c>
      <c r="J101" s="542" t="s">
        <v>652</v>
      </c>
      <c r="K101" s="542"/>
      <c r="L101" s="542" t="s">
        <v>653</v>
      </c>
      <c r="M101" s="542"/>
      <c r="N101" s="542" t="s">
        <v>675</v>
      </c>
      <c r="O101" s="542"/>
      <c r="P101" s="542"/>
      <c r="Q101" s="542"/>
      <c r="R101" s="542"/>
      <c r="S101" s="542"/>
      <c r="T101" s="542"/>
    </row>
    <row r="102" spans="1:20" ht="14">
      <c r="A102" s="1"/>
      <c r="C102" s="542">
        <v>30337757612</v>
      </c>
      <c r="D102" s="542" t="s">
        <v>647</v>
      </c>
      <c r="E102" s="543">
        <v>45922</v>
      </c>
      <c r="F102" s="542">
        <v>31</v>
      </c>
      <c r="G102" s="543">
        <v>45938</v>
      </c>
      <c r="H102" s="543">
        <v>45939</v>
      </c>
      <c r="I102" s="542" t="s">
        <v>651</v>
      </c>
      <c r="J102" s="542" t="s">
        <v>655</v>
      </c>
      <c r="K102" s="542">
        <v>334.68</v>
      </c>
      <c r="L102" s="542" t="s">
        <v>592</v>
      </c>
      <c r="M102" s="542"/>
      <c r="N102" s="542" t="s">
        <v>676</v>
      </c>
      <c r="O102" s="542"/>
      <c r="P102" s="542"/>
      <c r="Q102" s="542"/>
      <c r="R102" s="542"/>
      <c r="S102" s="542"/>
      <c r="T102" s="542"/>
    </row>
    <row r="103" spans="1:20" ht="14">
      <c r="A103" s="1"/>
      <c r="C103" s="542">
        <v>30337757612</v>
      </c>
      <c r="D103" s="542" t="s">
        <v>647</v>
      </c>
      <c r="E103" s="543">
        <v>45922</v>
      </c>
      <c r="F103" s="542"/>
      <c r="G103" s="543"/>
      <c r="H103" s="543"/>
      <c r="I103" s="542" t="s">
        <v>658</v>
      </c>
      <c r="J103" s="542" t="s">
        <v>659</v>
      </c>
      <c r="K103" s="542"/>
      <c r="L103" s="542"/>
      <c r="M103" s="542"/>
      <c r="N103" s="542" t="s">
        <v>675</v>
      </c>
      <c r="O103" s="542"/>
      <c r="P103" s="542"/>
      <c r="Q103" s="542"/>
      <c r="R103" s="542"/>
      <c r="S103" s="542"/>
      <c r="T103" s="542"/>
    </row>
    <row r="104" spans="1:20" ht="14">
      <c r="A104" s="1"/>
      <c r="C104" s="542">
        <v>30337757612</v>
      </c>
      <c r="D104" s="542" t="s">
        <v>647</v>
      </c>
      <c r="E104" s="543">
        <v>45922</v>
      </c>
      <c r="F104" s="542"/>
      <c r="G104" s="543"/>
      <c r="H104" s="543"/>
      <c r="I104" s="542" t="s">
        <v>664</v>
      </c>
      <c r="J104" s="542" t="s">
        <v>677</v>
      </c>
      <c r="K104" s="542"/>
      <c r="L104" s="542"/>
      <c r="M104" s="542"/>
      <c r="N104" s="542" t="s">
        <v>675</v>
      </c>
      <c r="O104" s="542"/>
      <c r="P104" s="542"/>
      <c r="Q104" s="542"/>
      <c r="R104" s="542"/>
      <c r="S104" s="542"/>
      <c r="T104" s="542"/>
    </row>
    <row r="105" spans="1:20" ht="14">
      <c r="A105" s="1"/>
      <c r="C105" s="542">
        <v>30337757612</v>
      </c>
      <c r="D105" s="542" t="s">
        <v>647</v>
      </c>
      <c r="E105" s="543">
        <v>45922</v>
      </c>
      <c r="F105" s="542"/>
      <c r="G105" s="543"/>
      <c r="H105" s="543"/>
      <c r="I105" s="542" t="s">
        <v>667</v>
      </c>
      <c r="J105" s="542" t="s">
        <v>659</v>
      </c>
      <c r="K105" s="542"/>
      <c r="L105" s="542"/>
      <c r="M105" s="542"/>
      <c r="N105" s="542" t="s">
        <v>675</v>
      </c>
      <c r="O105" s="542"/>
      <c r="P105" s="542"/>
      <c r="Q105" s="542"/>
      <c r="R105" s="542"/>
      <c r="S105" s="542"/>
      <c r="T105" s="542"/>
    </row>
    <row r="106" spans="1:20" ht="14">
      <c r="A106" s="1"/>
      <c r="C106" s="542">
        <v>30337757612</v>
      </c>
      <c r="D106" s="542" t="s">
        <v>647</v>
      </c>
      <c r="E106" s="543">
        <v>45922</v>
      </c>
      <c r="F106" s="542"/>
      <c r="G106" s="543"/>
      <c r="H106" s="543"/>
      <c r="I106" s="542" t="s">
        <v>668</v>
      </c>
      <c r="J106" s="542" t="s">
        <v>669</v>
      </c>
      <c r="K106" s="542"/>
      <c r="L106" s="542"/>
      <c r="M106" s="542"/>
      <c r="N106" s="542" t="s">
        <v>675</v>
      </c>
      <c r="O106" s="542"/>
      <c r="P106" s="542"/>
      <c r="Q106" s="542"/>
      <c r="R106" s="542"/>
      <c r="S106" s="542"/>
      <c r="T106" s="542"/>
    </row>
    <row r="107" spans="1:20" ht="14">
      <c r="A107" s="1"/>
      <c r="C107" s="542">
        <v>30337757612</v>
      </c>
      <c r="D107" s="542" t="s">
        <v>647</v>
      </c>
      <c r="E107" s="543">
        <v>45922</v>
      </c>
      <c r="F107" s="542"/>
      <c r="G107" s="543"/>
      <c r="H107" s="543"/>
      <c r="I107" s="542" t="s">
        <v>670</v>
      </c>
      <c r="J107" s="542" t="s">
        <v>633</v>
      </c>
      <c r="K107" s="542"/>
      <c r="L107" s="542"/>
      <c r="M107" s="544">
        <v>678.74</v>
      </c>
      <c r="N107" s="542" t="s">
        <v>675</v>
      </c>
      <c r="O107" s="542"/>
      <c r="P107" s="542"/>
      <c r="Q107" s="542"/>
      <c r="R107" s="542"/>
      <c r="S107" s="542"/>
      <c r="T107" s="542"/>
    </row>
    <row r="108" spans="1:20" ht="14">
      <c r="A108" s="1"/>
      <c r="C108" s="542">
        <v>30337757612</v>
      </c>
      <c r="D108" s="542" t="s">
        <v>647</v>
      </c>
      <c r="E108" s="543">
        <v>45922</v>
      </c>
      <c r="F108" s="542"/>
      <c r="G108" s="543"/>
      <c r="H108" s="543"/>
      <c r="I108" s="542" t="s">
        <v>671</v>
      </c>
      <c r="J108" s="542" t="s">
        <v>671</v>
      </c>
      <c r="K108" s="542"/>
      <c r="L108" s="542"/>
      <c r="M108" s="542"/>
      <c r="N108" s="542" t="s">
        <v>675</v>
      </c>
      <c r="O108" s="542"/>
      <c r="P108" s="542"/>
      <c r="Q108" s="542"/>
      <c r="R108" s="542"/>
      <c r="S108" s="542"/>
      <c r="T108" s="542"/>
    </row>
    <row r="109" spans="1:20" ht="14">
      <c r="A109" s="1"/>
      <c r="C109" s="545">
        <v>30337757612</v>
      </c>
      <c r="D109" s="545" t="s">
        <v>647</v>
      </c>
      <c r="E109" s="546">
        <v>45950</v>
      </c>
      <c r="F109" s="545">
        <v>30</v>
      </c>
      <c r="G109" s="546">
        <v>45910</v>
      </c>
      <c r="H109" s="546">
        <v>45940</v>
      </c>
      <c r="I109" s="545" t="s">
        <v>648</v>
      </c>
      <c r="J109" s="545" t="s">
        <v>649</v>
      </c>
      <c r="K109" s="545">
        <v>859.42</v>
      </c>
      <c r="L109" s="545" t="s">
        <v>592</v>
      </c>
      <c r="M109" s="545"/>
      <c r="N109" s="545" t="s">
        <v>678</v>
      </c>
      <c r="O109" s="545"/>
      <c r="P109" s="545"/>
      <c r="Q109" s="545"/>
      <c r="R109" s="545"/>
      <c r="S109" s="545"/>
      <c r="T109" s="545"/>
    </row>
    <row r="110" spans="1:20" ht="14">
      <c r="A110" s="1"/>
      <c r="C110" s="545">
        <v>30337757612</v>
      </c>
      <c r="D110" s="545" t="s">
        <v>647</v>
      </c>
      <c r="E110" s="546">
        <v>45950</v>
      </c>
      <c r="F110" s="545">
        <v>30</v>
      </c>
      <c r="G110" s="546">
        <v>45910</v>
      </c>
      <c r="H110" s="546">
        <v>45940</v>
      </c>
      <c r="I110" s="545" t="s">
        <v>651</v>
      </c>
      <c r="J110" s="545" t="s">
        <v>652</v>
      </c>
      <c r="K110" s="545"/>
      <c r="L110" s="545" t="s">
        <v>653</v>
      </c>
      <c r="M110" s="545"/>
      <c r="N110" s="545" t="s">
        <v>678</v>
      </c>
      <c r="O110" s="545"/>
      <c r="P110" s="545"/>
      <c r="Q110" s="545"/>
      <c r="R110" s="545"/>
      <c r="S110" s="545"/>
      <c r="T110" s="545"/>
    </row>
    <row r="111" spans="1:20" ht="14">
      <c r="A111" s="1"/>
      <c r="C111" s="545">
        <v>30337757612</v>
      </c>
      <c r="D111" s="545" t="s">
        <v>647</v>
      </c>
      <c r="E111" s="546">
        <v>45950</v>
      </c>
      <c r="F111" s="545">
        <v>30</v>
      </c>
      <c r="G111" s="546">
        <v>45910</v>
      </c>
      <c r="H111" s="546">
        <v>45940</v>
      </c>
      <c r="I111" s="545" t="s">
        <v>651</v>
      </c>
      <c r="J111" s="545" t="s">
        <v>655</v>
      </c>
      <c r="K111" s="545">
        <v>232.09</v>
      </c>
      <c r="L111" s="545" t="s">
        <v>592</v>
      </c>
      <c r="M111" s="545"/>
      <c r="N111" s="545" t="s">
        <v>679</v>
      </c>
      <c r="O111" s="545"/>
      <c r="P111" s="545"/>
      <c r="Q111" s="545"/>
      <c r="R111" s="545"/>
      <c r="S111" s="545"/>
      <c r="T111" s="545"/>
    </row>
    <row r="112" spans="1:20" ht="14">
      <c r="A112" s="1"/>
      <c r="C112" s="545">
        <v>30337757612</v>
      </c>
      <c r="D112" s="545" t="s">
        <v>647</v>
      </c>
      <c r="E112" s="546">
        <v>45950</v>
      </c>
      <c r="F112" s="545"/>
      <c r="G112" s="546"/>
      <c r="H112" s="546"/>
      <c r="I112" s="545" t="s">
        <v>658</v>
      </c>
      <c r="J112" s="545" t="s">
        <v>659</v>
      </c>
      <c r="K112" s="545"/>
      <c r="L112" s="545"/>
      <c r="M112" s="545"/>
      <c r="N112" s="545" t="s">
        <v>678</v>
      </c>
      <c r="O112" s="545"/>
      <c r="P112" s="545"/>
      <c r="Q112" s="545"/>
      <c r="R112" s="545"/>
      <c r="S112" s="545"/>
      <c r="T112" s="545"/>
    </row>
    <row r="113" spans="1:20" ht="14">
      <c r="A113" s="1"/>
      <c r="C113" s="545">
        <v>30337757612</v>
      </c>
      <c r="D113" s="545" t="s">
        <v>647</v>
      </c>
      <c r="E113" s="546">
        <v>45950</v>
      </c>
      <c r="F113" s="545"/>
      <c r="G113" s="546"/>
      <c r="H113" s="546"/>
      <c r="I113" s="545" t="s">
        <v>664</v>
      </c>
      <c r="J113" s="545" t="s">
        <v>677</v>
      </c>
      <c r="K113" s="545"/>
      <c r="L113" s="545"/>
      <c r="M113" s="545"/>
      <c r="N113" s="545" t="s">
        <v>678</v>
      </c>
      <c r="O113" s="545"/>
      <c r="P113" s="545"/>
      <c r="Q113" s="545"/>
      <c r="R113" s="545"/>
      <c r="S113" s="545"/>
      <c r="T113" s="545"/>
    </row>
    <row r="114" spans="1:20" ht="14">
      <c r="A114" s="1"/>
      <c r="C114" s="545">
        <v>30337757612</v>
      </c>
      <c r="D114" s="545" t="s">
        <v>647</v>
      </c>
      <c r="E114" s="546">
        <v>45950</v>
      </c>
      <c r="F114" s="545"/>
      <c r="G114" s="546"/>
      <c r="H114" s="546"/>
      <c r="I114" s="545" t="s">
        <v>664</v>
      </c>
      <c r="J114" s="545" t="s">
        <v>666</v>
      </c>
      <c r="K114" s="545"/>
      <c r="L114" s="545"/>
      <c r="M114" s="545"/>
      <c r="N114" s="545" t="s">
        <v>678</v>
      </c>
      <c r="O114" s="545"/>
      <c r="P114" s="545"/>
      <c r="Q114" s="545"/>
      <c r="R114" s="545"/>
      <c r="S114" s="545"/>
      <c r="T114" s="545"/>
    </row>
    <row r="115" spans="1:20" ht="14">
      <c r="A115" s="1"/>
      <c r="C115" s="545">
        <v>30337757612</v>
      </c>
      <c r="D115" s="545" t="s">
        <v>647</v>
      </c>
      <c r="E115" s="546">
        <v>45950</v>
      </c>
      <c r="F115" s="545"/>
      <c r="G115" s="546"/>
      <c r="H115" s="546"/>
      <c r="I115" s="545" t="s">
        <v>667</v>
      </c>
      <c r="J115" s="545" t="s">
        <v>659</v>
      </c>
      <c r="K115" s="545"/>
      <c r="L115" s="545"/>
      <c r="M115" s="545"/>
      <c r="N115" s="545" t="s">
        <v>678</v>
      </c>
      <c r="O115" s="545"/>
      <c r="P115" s="545"/>
      <c r="Q115" s="545"/>
      <c r="R115" s="545"/>
      <c r="S115" s="545"/>
      <c r="T115" s="545"/>
    </row>
    <row r="116" spans="1:20" ht="14">
      <c r="A116" s="1"/>
      <c r="C116" s="545">
        <v>30337757612</v>
      </c>
      <c r="D116" s="545" t="s">
        <v>647</v>
      </c>
      <c r="E116" s="546">
        <v>45950</v>
      </c>
      <c r="F116" s="545"/>
      <c r="G116" s="546"/>
      <c r="H116" s="546"/>
      <c r="I116" s="545" t="s">
        <v>668</v>
      </c>
      <c r="J116" s="545" t="s">
        <v>669</v>
      </c>
      <c r="K116" s="545"/>
      <c r="L116" s="545"/>
      <c r="M116" s="545"/>
      <c r="N116" s="545" t="s">
        <v>678</v>
      </c>
      <c r="O116" s="545"/>
      <c r="P116" s="545"/>
      <c r="Q116" s="545"/>
      <c r="R116" s="545"/>
      <c r="S116" s="545"/>
      <c r="T116" s="545"/>
    </row>
    <row r="117" spans="1:20" ht="14">
      <c r="A117" s="1"/>
      <c r="C117" s="545">
        <v>30337757612</v>
      </c>
      <c r="D117" s="545" t="s">
        <v>647</v>
      </c>
      <c r="E117" s="546">
        <v>45950</v>
      </c>
      <c r="F117" s="545"/>
      <c r="G117" s="546"/>
      <c r="H117" s="546"/>
      <c r="I117" s="545" t="s">
        <v>670</v>
      </c>
      <c r="J117" s="545" t="s">
        <v>633</v>
      </c>
      <c r="K117" s="545"/>
      <c r="L117" s="545"/>
      <c r="M117" s="544">
        <v>859.42</v>
      </c>
      <c r="N117" s="545" t="s">
        <v>678</v>
      </c>
      <c r="O117" s="545"/>
      <c r="P117" s="545"/>
      <c r="Q117" s="545"/>
      <c r="R117" s="545"/>
      <c r="S117" s="545"/>
      <c r="T117" s="545"/>
    </row>
    <row r="118" spans="1:20" ht="14">
      <c r="A118" s="1"/>
      <c r="C118" s="545">
        <v>30337757612</v>
      </c>
      <c r="D118" s="545" t="s">
        <v>647</v>
      </c>
      <c r="E118" s="546">
        <v>45950</v>
      </c>
      <c r="F118" s="545"/>
      <c r="G118" s="546"/>
      <c r="H118" s="546"/>
      <c r="I118" s="545" t="s">
        <v>671</v>
      </c>
      <c r="J118" s="545" t="s">
        <v>671</v>
      </c>
      <c r="K118" s="545"/>
      <c r="L118" s="545"/>
      <c r="M118" s="545"/>
      <c r="N118" s="545" t="s">
        <v>678</v>
      </c>
      <c r="O118" s="545"/>
      <c r="P118" s="545"/>
      <c r="Q118" s="545"/>
      <c r="R118" s="545"/>
      <c r="S118" s="545"/>
      <c r="T118" s="545"/>
    </row>
    <row r="119" spans="1:20" ht="14">
      <c r="A119" s="1"/>
      <c r="C119" s="542">
        <v>30337757612</v>
      </c>
      <c r="D119" s="542" t="s">
        <v>647</v>
      </c>
      <c r="E119" s="543">
        <v>45980</v>
      </c>
      <c r="F119" s="542">
        <v>31</v>
      </c>
      <c r="G119" s="543">
        <v>45940</v>
      </c>
      <c r="H119" s="543">
        <v>45971</v>
      </c>
      <c r="I119" s="542" t="s">
        <v>648</v>
      </c>
      <c r="J119" s="542" t="s">
        <v>649</v>
      </c>
      <c r="K119" s="542">
        <v>846.42</v>
      </c>
      <c r="L119" s="542" t="s">
        <v>592</v>
      </c>
      <c r="M119" s="542"/>
      <c r="N119" s="542" t="s">
        <v>680</v>
      </c>
      <c r="O119" s="542"/>
      <c r="P119" s="542"/>
      <c r="Q119" s="542"/>
      <c r="R119" s="542"/>
      <c r="S119" s="542"/>
      <c r="T119" s="542"/>
    </row>
    <row r="120" spans="1:20" ht="14">
      <c r="A120" s="1"/>
      <c r="C120" s="542">
        <v>30337757612</v>
      </c>
      <c r="D120" s="542" t="s">
        <v>647</v>
      </c>
      <c r="E120" s="543">
        <v>45980</v>
      </c>
      <c r="F120" s="542">
        <v>31</v>
      </c>
      <c r="G120" s="543">
        <v>45940</v>
      </c>
      <c r="H120" s="543">
        <v>45971</v>
      </c>
      <c r="I120" s="542" t="s">
        <v>651</v>
      </c>
      <c r="J120" s="542" t="s">
        <v>652</v>
      </c>
      <c r="K120" s="542"/>
      <c r="L120" s="542" t="s">
        <v>653</v>
      </c>
      <c r="M120" s="542"/>
      <c r="N120" s="542" t="s">
        <v>680</v>
      </c>
      <c r="O120" s="542"/>
      <c r="P120" s="542"/>
      <c r="Q120" s="542"/>
      <c r="R120" s="542"/>
      <c r="S120" s="542"/>
      <c r="T120" s="542"/>
    </row>
    <row r="121" spans="1:20" ht="14">
      <c r="A121" s="1"/>
      <c r="C121" s="542">
        <v>30337757612</v>
      </c>
      <c r="D121" s="542" t="s">
        <v>647</v>
      </c>
      <c r="E121" s="543">
        <v>45980</v>
      </c>
      <c r="F121" s="542">
        <v>31</v>
      </c>
      <c r="G121" s="543">
        <v>45940</v>
      </c>
      <c r="H121" s="543">
        <v>45971</v>
      </c>
      <c r="I121" s="542" t="s">
        <v>651</v>
      </c>
      <c r="J121" s="542" t="s">
        <v>655</v>
      </c>
      <c r="K121" s="542">
        <v>197.55</v>
      </c>
      <c r="L121" s="542" t="s">
        <v>592</v>
      </c>
      <c r="M121" s="542"/>
      <c r="N121" s="542" t="s">
        <v>681</v>
      </c>
      <c r="O121" s="542"/>
      <c r="P121" s="542"/>
      <c r="Q121" s="542"/>
      <c r="R121" s="542"/>
      <c r="S121" s="542"/>
      <c r="T121" s="542"/>
    </row>
    <row r="122" spans="1:20" ht="14">
      <c r="A122" s="1"/>
      <c r="C122" s="542">
        <v>30337757612</v>
      </c>
      <c r="D122" s="542" t="s">
        <v>647</v>
      </c>
      <c r="E122" s="543">
        <v>45980</v>
      </c>
      <c r="F122" s="542"/>
      <c r="G122" s="543"/>
      <c r="H122" s="543"/>
      <c r="I122" s="542" t="s">
        <v>658</v>
      </c>
      <c r="J122" s="542" t="s">
        <v>659</v>
      </c>
      <c r="K122" s="542"/>
      <c r="L122" s="542"/>
      <c r="M122" s="542"/>
      <c r="N122" s="542" t="s">
        <v>680</v>
      </c>
      <c r="O122" s="542"/>
      <c r="P122" s="542"/>
      <c r="Q122" s="542"/>
      <c r="R122" s="542"/>
      <c r="S122" s="542"/>
      <c r="T122" s="542"/>
    </row>
    <row r="123" spans="1:20" ht="14">
      <c r="A123" s="1"/>
      <c r="C123" s="542">
        <v>30337757612</v>
      </c>
      <c r="D123" s="542" t="s">
        <v>647</v>
      </c>
      <c r="E123" s="543">
        <v>45980</v>
      </c>
      <c r="F123" s="542"/>
      <c r="G123" s="543"/>
      <c r="H123" s="543"/>
      <c r="I123" s="542" t="s">
        <v>664</v>
      </c>
      <c r="J123" s="542" t="s">
        <v>682</v>
      </c>
      <c r="K123" s="542"/>
      <c r="L123" s="542"/>
      <c r="M123" s="542"/>
      <c r="N123" s="542" t="s">
        <v>680</v>
      </c>
      <c r="O123" s="542"/>
      <c r="P123" s="542"/>
      <c r="Q123" s="542"/>
      <c r="R123" s="542"/>
      <c r="S123" s="542"/>
      <c r="T123" s="542"/>
    </row>
    <row r="124" spans="1:20" ht="14">
      <c r="A124" s="1"/>
      <c r="C124" s="542">
        <v>30337757612</v>
      </c>
      <c r="D124" s="542" t="s">
        <v>647</v>
      </c>
      <c r="E124" s="543">
        <v>45980</v>
      </c>
      <c r="F124" s="542"/>
      <c r="G124" s="543"/>
      <c r="H124" s="543"/>
      <c r="I124" s="542" t="s">
        <v>667</v>
      </c>
      <c r="J124" s="542" t="s">
        <v>659</v>
      </c>
      <c r="K124" s="542"/>
      <c r="L124" s="542"/>
      <c r="M124" s="542"/>
      <c r="N124" s="542" t="s">
        <v>680</v>
      </c>
      <c r="O124" s="542"/>
      <c r="P124" s="542"/>
      <c r="Q124" s="542"/>
      <c r="R124" s="542"/>
      <c r="S124" s="542"/>
      <c r="T124" s="542"/>
    </row>
    <row r="125" spans="1:20" ht="14">
      <c r="A125" s="1"/>
      <c r="C125" s="542">
        <v>30337757612</v>
      </c>
      <c r="D125" s="542" t="s">
        <v>647</v>
      </c>
      <c r="E125" s="543">
        <v>45980</v>
      </c>
      <c r="F125" s="542"/>
      <c r="G125" s="543"/>
      <c r="H125" s="543"/>
      <c r="I125" s="542" t="s">
        <v>668</v>
      </c>
      <c r="J125" s="542" t="s">
        <v>669</v>
      </c>
      <c r="K125" s="542"/>
      <c r="L125" s="542"/>
      <c r="M125" s="542"/>
      <c r="N125" s="542" t="s">
        <v>680</v>
      </c>
      <c r="O125" s="542"/>
      <c r="P125" s="542"/>
      <c r="Q125" s="542"/>
      <c r="R125" s="542"/>
      <c r="S125" s="542"/>
      <c r="T125" s="542"/>
    </row>
    <row r="126" spans="1:20" ht="14">
      <c r="A126" s="1"/>
      <c r="C126" s="542">
        <v>30337757612</v>
      </c>
      <c r="D126" s="542" t="s">
        <v>647</v>
      </c>
      <c r="E126" s="543">
        <v>45980</v>
      </c>
      <c r="F126" s="542"/>
      <c r="G126" s="543"/>
      <c r="H126" s="543"/>
      <c r="I126" s="542" t="s">
        <v>670</v>
      </c>
      <c r="J126" s="542" t="s">
        <v>633</v>
      </c>
      <c r="K126" s="542"/>
      <c r="L126" s="542"/>
      <c r="M126" s="544">
        <v>846.42</v>
      </c>
      <c r="N126" s="542" t="s">
        <v>680</v>
      </c>
      <c r="O126" s="542"/>
      <c r="P126" s="542"/>
      <c r="Q126" s="542"/>
      <c r="R126" s="542"/>
      <c r="S126" s="542"/>
      <c r="T126" s="542"/>
    </row>
    <row r="127" spans="1:20" ht="14">
      <c r="A127" s="1"/>
      <c r="C127" s="542">
        <v>30337757612</v>
      </c>
      <c r="D127" s="542" t="s">
        <v>647</v>
      </c>
      <c r="E127" s="543">
        <v>45980</v>
      </c>
      <c r="F127" s="542"/>
      <c r="G127" s="543"/>
      <c r="H127" s="543"/>
      <c r="I127" s="542" t="s">
        <v>671</v>
      </c>
      <c r="J127" s="542" t="s">
        <v>671</v>
      </c>
      <c r="K127" s="542"/>
      <c r="L127" s="542"/>
      <c r="M127" s="542"/>
      <c r="N127" s="542" t="s">
        <v>680</v>
      </c>
      <c r="O127" s="542"/>
      <c r="P127" s="542"/>
      <c r="Q127" s="542"/>
      <c r="R127" s="542"/>
      <c r="S127" s="542"/>
      <c r="T127" s="542"/>
    </row>
    <row r="128" spans="1:20" ht="14">
      <c r="A128" s="1"/>
      <c r="C128" s="545">
        <v>30337757612</v>
      </c>
      <c r="D128" s="545" t="s">
        <v>647</v>
      </c>
      <c r="E128" s="546">
        <v>46010</v>
      </c>
      <c r="F128" s="545">
        <v>30</v>
      </c>
      <c r="G128" s="546">
        <v>45971</v>
      </c>
      <c r="H128" s="546">
        <v>46001</v>
      </c>
      <c r="I128" s="545" t="s">
        <v>648</v>
      </c>
      <c r="J128" s="545" t="s">
        <v>649</v>
      </c>
      <c r="K128" s="545">
        <v>893.8</v>
      </c>
      <c r="L128" s="545" t="s">
        <v>592</v>
      </c>
      <c r="M128" s="545"/>
      <c r="N128" s="545" t="s">
        <v>683</v>
      </c>
      <c r="O128" s="545"/>
      <c r="P128" s="545"/>
      <c r="Q128" s="545"/>
      <c r="R128" s="545"/>
      <c r="S128" s="545"/>
      <c r="T128" s="545"/>
    </row>
    <row r="129" spans="1:20" ht="14">
      <c r="A129" s="1"/>
      <c r="C129" s="545">
        <v>30337757612</v>
      </c>
      <c r="D129" s="545" t="s">
        <v>647</v>
      </c>
      <c r="E129" s="546">
        <v>46010</v>
      </c>
      <c r="F129" s="545">
        <v>30</v>
      </c>
      <c r="G129" s="546">
        <v>45971</v>
      </c>
      <c r="H129" s="546">
        <v>46001</v>
      </c>
      <c r="I129" s="545" t="s">
        <v>651</v>
      </c>
      <c r="J129" s="545" t="s">
        <v>652</v>
      </c>
      <c r="K129" s="545"/>
      <c r="L129" s="545" t="s">
        <v>653</v>
      </c>
      <c r="M129" s="545"/>
      <c r="N129" s="545" t="s">
        <v>683</v>
      </c>
      <c r="O129" s="545"/>
      <c r="P129" s="545"/>
      <c r="Q129" s="545"/>
      <c r="R129" s="545"/>
      <c r="S129" s="545"/>
      <c r="T129" s="545"/>
    </row>
    <row r="130" spans="1:20" ht="14">
      <c r="A130" s="1"/>
      <c r="C130" s="545">
        <v>30337757612</v>
      </c>
      <c r="D130" s="545" t="s">
        <v>647</v>
      </c>
      <c r="E130" s="546">
        <v>46010</v>
      </c>
      <c r="F130" s="545">
        <v>30</v>
      </c>
      <c r="G130" s="546">
        <v>45971</v>
      </c>
      <c r="H130" s="546">
        <v>46001</v>
      </c>
      <c r="I130" s="545" t="s">
        <v>651</v>
      </c>
      <c r="J130" s="545" t="s">
        <v>655</v>
      </c>
      <c r="K130" s="545">
        <v>192.46</v>
      </c>
      <c r="L130" s="545" t="s">
        <v>592</v>
      </c>
      <c r="M130" s="545"/>
      <c r="N130" s="545" t="s">
        <v>684</v>
      </c>
      <c r="O130" s="545"/>
      <c r="P130" s="545"/>
      <c r="Q130" s="545"/>
      <c r="R130" s="545"/>
      <c r="S130" s="545"/>
      <c r="T130" s="545"/>
    </row>
    <row r="131" spans="1:20" ht="14">
      <c r="A131" s="1"/>
      <c r="C131" s="545">
        <v>30337757612</v>
      </c>
      <c r="D131" s="545" t="s">
        <v>647</v>
      </c>
      <c r="E131" s="546">
        <v>46010</v>
      </c>
      <c r="F131" s="545"/>
      <c r="G131" s="546"/>
      <c r="H131" s="546"/>
      <c r="I131" s="545" t="s">
        <v>658</v>
      </c>
      <c r="J131" s="545" t="s">
        <v>659</v>
      </c>
      <c r="K131" s="545"/>
      <c r="L131" s="545"/>
      <c r="M131" s="545"/>
      <c r="N131" s="545" t="s">
        <v>683</v>
      </c>
      <c r="O131" s="545"/>
      <c r="P131" s="545"/>
      <c r="Q131" s="545"/>
      <c r="R131" s="545"/>
      <c r="S131" s="545"/>
      <c r="T131" s="545"/>
    </row>
    <row r="132" spans="1:20" ht="14">
      <c r="A132" s="1"/>
      <c r="C132" s="545">
        <v>30337757612</v>
      </c>
      <c r="D132" s="545" t="s">
        <v>647</v>
      </c>
      <c r="E132" s="546">
        <v>46010</v>
      </c>
      <c r="F132" s="545"/>
      <c r="G132" s="546"/>
      <c r="H132" s="546"/>
      <c r="I132" s="545" t="s">
        <v>664</v>
      </c>
      <c r="J132" s="545" t="s">
        <v>677</v>
      </c>
      <c r="K132" s="545"/>
      <c r="L132" s="545"/>
      <c r="M132" s="545"/>
      <c r="N132" s="545" t="s">
        <v>683</v>
      </c>
      <c r="O132" s="545"/>
      <c r="P132" s="545"/>
      <c r="Q132" s="545"/>
      <c r="R132" s="545"/>
      <c r="S132" s="545"/>
      <c r="T132" s="545"/>
    </row>
    <row r="133" spans="1:20" ht="14">
      <c r="A133" s="1"/>
      <c r="C133" s="545">
        <v>30337757612</v>
      </c>
      <c r="D133" s="545" t="s">
        <v>647</v>
      </c>
      <c r="E133" s="546">
        <v>46010</v>
      </c>
      <c r="F133" s="545"/>
      <c r="G133" s="546"/>
      <c r="H133" s="546"/>
      <c r="I133" s="545" t="s">
        <v>667</v>
      </c>
      <c r="J133" s="545" t="s">
        <v>659</v>
      </c>
      <c r="K133" s="545"/>
      <c r="L133" s="545"/>
      <c r="M133" s="545"/>
      <c r="N133" s="545" t="s">
        <v>683</v>
      </c>
      <c r="O133" s="545"/>
      <c r="P133" s="545"/>
      <c r="Q133" s="545"/>
      <c r="R133" s="545"/>
      <c r="S133" s="545"/>
      <c r="T133" s="545"/>
    </row>
    <row r="134" spans="1:20" ht="14">
      <c r="A134" s="1"/>
      <c r="C134" s="545">
        <v>30337757612</v>
      </c>
      <c r="D134" s="545" t="s">
        <v>647</v>
      </c>
      <c r="E134" s="546">
        <v>46010</v>
      </c>
      <c r="F134" s="545"/>
      <c r="G134" s="546"/>
      <c r="H134" s="546"/>
      <c r="I134" s="545" t="s">
        <v>668</v>
      </c>
      <c r="J134" s="545" t="s">
        <v>669</v>
      </c>
      <c r="K134" s="545"/>
      <c r="L134" s="545"/>
      <c r="M134" s="545"/>
      <c r="N134" s="545" t="s">
        <v>683</v>
      </c>
      <c r="O134" s="545"/>
      <c r="P134" s="545"/>
      <c r="Q134" s="545"/>
      <c r="R134" s="545"/>
      <c r="S134" s="545"/>
      <c r="T134" s="545"/>
    </row>
    <row r="135" spans="1:20" ht="14">
      <c r="A135" s="1"/>
      <c r="C135" s="545">
        <v>30337757612</v>
      </c>
      <c r="D135" s="545" t="s">
        <v>647</v>
      </c>
      <c r="E135" s="546">
        <v>46010</v>
      </c>
      <c r="F135" s="545"/>
      <c r="G135" s="546"/>
      <c r="H135" s="546"/>
      <c r="I135" s="545" t="s">
        <v>670</v>
      </c>
      <c r="J135" s="545" t="s">
        <v>633</v>
      </c>
      <c r="K135" s="545"/>
      <c r="L135" s="545"/>
      <c r="M135" s="544">
        <v>893.8</v>
      </c>
      <c r="N135" s="545" t="s">
        <v>683</v>
      </c>
      <c r="O135" s="545"/>
      <c r="P135" s="545"/>
      <c r="Q135" s="545"/>
      <c r="R135" s="545"/>
      <c r="S135" s="545"/>
      <c r="T135" s="545"/>
    </row>
    <row r="136" spans="1:20" ht="14">
      <c r="A136" s="1"/>
      <c r="C136" s="545">
        <v>30337757612</v>
      </c>
      <c r="D136" s="545" t="s">
        <v>647</v>
      </c>
      <c r="E136" s="546">
        <v>46010</v>
      </c>
      <c r="F136" s="545"/>
      <c r="G136" s="546"/>
      <c r="H136" s="546"/>
      <c r="I136" s="545" t="s">
        <v>671</v>
      </c>
      <c r="J136" s="545" t="s">
        <v>671</v>
      </c>
      <c r="K136" s="545"/>
      <c r="L136" s="545"/>
      <c r="M136" s="545"/>
      <c r="N136" s="545" t="s">
        <v>683</v>
      </c>
      <c r="O136" s="545"/>
      <c r="P136" s="545"/>
      <c r="Q136" s="545"/>
      <c r="R136" s="545"/>
      <c r="S136" s="545"/>
      <c r="T136" s="545"/>
    </row>
    <row r="137" spans="1:20" ht="14">
      <c r="A137" s="1"/>
      <c r="C137" s="542">
        <v>30337757612</v>
      </c>
      <c r="D137" s="542" t="s">
        <v>647</v>
      </c>
      <c r="E137" s="543">
        <v>46042</v>
      </c>
      <c r="F137" s="542">
        <v>31</v>
      </c>
      <c r="G137" s="543">
        <v>46001</v>
      </c>
      <c r="H137" s="543">
        <v>46032</v>
      </c>
      <c r="I137" s="542" t="s">
        <v>648</v>
      </c>
      <c r="J137" s="542" t="s">
        <v>649</v>
      </c>
      <c r="K137" s="542">
        <v>890.36</v>
      </c>
      <c r="L137" s="542" t="s">
        <v>592</v>
      </c>
      <c r="M137" s="542"/>
      <c r="N137" s="542" t="s">
        <v>685</v>
      </c>
      <c r="O137" s="542"/>
      <c r="P137" s="542"/>
      <c r="Q137" s="542"/>
      <c r="R137" s="542"/>
      <c r="S137" s="542"/>
      <c r="T137" s="542"/>
    </row>
    <row r="138" spans="1:20" ht="14">
      <c r="A138" s="1"/>
      <c r="C138" s="542">
        <v>30337757612</v>
      </c>
      <c r="D138" s="542" t="s">
        <v>647</v>
      </c>
      <c r="E138" s="543">
        <v>46042</v>
      </c>
      <c r="F138" s="542">
        <v>31</v>
      </c>
      <c r="G138" s="543">
        <v>46001</v>
      </c>
      <c r="H138" s="543">
        <v>46032</v>
      </c>
      <c r="I138" s="542" t="s">
        <v>651</v>
      </c>
      <c r="J138" s="542" t="s">
        <v>652</v>
      </c>
      <c r="K138" s="542"/>
      <c r="L138" s="542" t="s">
        <v>653</v>
      </c>
      <c r="M138" s="542"/>
      <c r="N138" s="542" t="s">
        <v>685</v>
      </c>
      <c r="O138" s="542"/>
      <c r="P138" s="542"/>
      <c r="Q138" s="542"/>
      <c r="R138" s="542"/>
      <c r="S138" s="542"/>
      <c r="T138" s="542"/>
    </row>
    <row r="139" spans="1:20" ht="14">
      <c r="A139" s="1"/>
      <c r="C139" s="542">
        <v>30337757612</v>
      </c>
      <c r="D139" s="542" t="s">
        <v>647</v>
      </c>
      <c r="E139" s="543">
        <v>46042</v>
      </c>
      <c r="F139" s="542">
        <v>31</v>
      </c>
      <c r="G139" s="543">
        <v>46001</v>
      </c>
      <c r="H139" s="543">
        <v>46032</v>
      </c>
      <c r="I139" s="542" t="s">
        <v>651</v>
      </c>
      <c r="J139" s="542" t="s">
        <v>655</v>
      </c>
      <c r="K139" s="542">
        <v>156.88</v>
      </c>
      <c r="L139" s="542" t="s">
        <v>592</v>
      </c>
      <c r="M139" s="542"/>
      <c r="N139" s="542" t="s">
        <v>686</v>
      </c>
      <c r="O139" s="542"/>
      <c r="P139" s="542"/>
      <c r="Q139" s="542"/>
      <c r="R139" s="542"/>
      <c r="S139" s="542"/>
      <c r="T139" s="542"/>
    </row>
    <row r="140" spans="1:20" ht="14">
      <c r="A140" s="1"/>
      <c r="C140" s="542">
        <v>30337757612</v>
      </c>
      <c r="D140" s="542" t="s">
        <v>647</v>
      </c>
      <c r="E140" s="543">
        <v>46042</v>
      </c>
      <c r="F140" s="542"/>
      <c r="G140" s="543"/>
      <c r="H140" s="543"/>
      <c r="I140" s="542" t="s">
        <v>658</v>
      </c>
      <c r="J140" s="542" t="s">
        <v>659</v>
      </c>
      <c r="K140" s="542"/>
      <c r="L140" s="542"/>
      <c r="M140" s="542"/>
      <c r="N140" s="542" t="s">
        <v>685</v>
      </c>
      <c r="O140" s="542"/>
      <c r="P140" s="542"/>
      <c r="Q140" s="542"/>
      <c r="R140" s="542"/>
      <c r="S140" s="542"/>
      <c r="T140" s="542"/>
    </row>
    <row r="141" spans="1:20" ht="14">
      <c r="A141" s="1"/>
      <c r="C141" s="542">
        <v>30337757612</v>
      </c>
      <c r="D141" s="542" t="s">
        <v>647</v>
      </c>
      <c r="E141" s="543">
        <v>46042</v>
      </c>
      <c r="F141" s="542"/>
      <c r="G141" s="543"/>
      <c r="H141" s="543"/>
      <c r="I141" s="542" t="s">
        <v>668</v>
      </c>
      <c r="J141" s="542" t="s">
        <v>669</v>
      </c>
      <c r="K141" s="542"/>
      <c r="L141" s="542"/>
      <c r="M141" s="542"/>
      <c r="N141" s="542" t="s">
        <v>685</v>
      </c>
      <c r="O141" s="542"/>
      <c r="P141" s="542"/>
      <c r="Q141" s="542"/>
      <c r="R141" s="542"/>
      <c r="S141" s="542"/>
      <c r="T141" s="542"/>
    </row>
    <row r="142" spans="1:20" ht="14">
      <c r="A142" s="1"/>
      <c r="C142" s="542">
        <v>30337757612</v>
      </c>
      <c r="D142" s="542" t="s">
        <v>647</v>
      </c>
      <c r="E142" s="543">
        <v>46042</v>
      </c>
      <c r="F142" s="542"/>
      <c r="G142" s="543"/>
      <c r="H142" s="543"/>
      <c r="I142" s="542" t="s">
        <v>670</v>
      </c>
      <c r="J142" s="542" t="s">
        <v>633</v>
      </c>
      <c r="K142" s="542"/>
      <c r="L142" s="542"/>
      <c r="M142" s="544">
        <v>890.36</v>
      </c>
      <c r="N142" s="542" t="s">
        <v>685</v>
      </c>
      <c r="O142" s="542"/>
      <c r="P142" s="542"/>
      <c r="Q142" s="542"/>
      <c r="R142" s="542"/>
      <c r="S142" s="542"/>
      <c r="T142" s="542"/>
    </row>
    <row r="143" spans="1:20" ht="14">
      <c r="A143" s="1"/>
      <c r="C143" s="542">
        <v>30337757612</v>
      </c>
      <c r="D143" s="542" t="s">
        <v>647</v>
      </c>
      <c r="E143" s="543">
        <v>46042</v>
      </c>
      <c r="F143" s="542"/>
      <c r="G143" s="543"/>
      <c r="H143" s="543"/>
      <c r="I143" s="542" t="s">
        <v>671</v>
      </c>
      <c r="J143" s="542" t="s">
        <v>671</v>
      </c>
      <c r="K143" s="542"/>
      <c r="L143" s="542"/>
      <c r="M143" s="542"/>
      <c r="N143" s="542" t="s">
        <v>685</v>
      </c>
      <c r="O143" s="542"/>
      <c r="P143" s="542"/>
      <c r="Q143" s="542"/>
      <c r="R143" s="542"/>
      <c r="S143" s="542"/>
      <c r="T143" s="542"/>
    </row>
    <row r="144" spans="1:20" ht="14">
      <c r="A144" s="1"/>
      <c r="C144" s="545">
        <v>30337759582</v>
      </c>
      <c r="D144" s="545" t="s">
        <v>687</v>
      </c>
      <c r="E144" s="546">
        <v>45860</v>
      </c>
      <c r="F144" s="545"/>
      <c r="G144" s="546"/>
      <c r="H144" s="546"/>
      <c r="I144" s="545" t="s">
        <v>658</v>
      </c>
      <c r="J144" s="545" t="s">
        <v>659</v>
      </c>
      <c r="K144" s="545"/>
      <c r="L144" s="545"/>
      <c r="M144" s="545"/>
      <c r="N144" s="545"/>
      <c r="O144" s="545"/>
      <c r="P144" s="545"/>
      <c r="Q144" s="545"/>
      <c r="R144" s="545"/>
      <c r="S144" s="545"/>
      <c r="T144" s="545"/>
    </row>
    <row r="145" spans="1:20" ht="14">
      <c r="A145" s="1"/>
      <c r="C145" s="545">
        <v>30337759582</v>
      </c>
      <c r="D145" s="545" t="s">
        <v>687</v>
      </c>
      <c r="E145" s="546">
        <v>45860</v>
      </c>
      <c r="F145" s="545"/>
      <c r="G145" s="546"/>
      <c r="H145" s="546"/>
      <c r="I145" s="545" t="s">
        <v>664</v>
      </c>
      <c r="J145" s="545" t="s">
        <v>665</v>
      </c>
      <c r="K145" s="545"/>
      <c r="L145" s="545"/>
      <c r="M145" s="545"/>
      <c r="N145" s="545"/>
      <c r="O145" s="545"/>
      <c r="P145" s="545"/>
      <c r="Q145" s="545"/>
      <c r="R145" s="545"/>
      <c r="S145" s="545"/>
      <c r="T145" s="545"/>
    </row>
    <row r="146" spans="1:20" ht="14">
      <c r="A146" s="1"/>
      <c r="C146" s="545">
        <v>30337759582</v>
      </c>
      <c r="D146" s="545" t="s">
        <v>687</v>
      </c>
      <c r="E146" s="546">
        <v>45860</v>
      </c>
      <c r="F146" s="545"/>
      <c r="G146" s="546"/>
      <c r="H146" s="546"/>
      <c r="I146" s="545" t="s">
        <v>667</v>
      </c>
      <c r="J146" s="545" t="s">
        <v>659</v>
      </c>
      <c r="K146" s="545"/>
      <c r="L146" s="545"/>
      <c r="M146" s="545"/>
      <c r="N146" s="545"/>
      <c r="O146" s="545"/>
      <c r="P146" s="545"/>
      <c r="Q146" s="545"/>
      <c r="R146" s="545"/>
      <c r="S146" s="545"/>
      <c r="T146" s="545"/>
    </row>
    <row r="147" spans="1:20" ht="14">
      <c r="A147" s="1"/>
      <c r="C147" s="545">
        <v>30337759582</v>
      </c>
      <c r="D147" s="545" t="s">
        <v>687</v>
      </c>
      <c r="E147" s="546">
        <v>45860</v>
      </c>
      <c r="F147" s="545"/>
      <c r="G147" s="546"/>
      <c r="H147" s="546"/>
      <c r="I147" s="545" t="s">
        <v>668</v>
      </c>
      <c r="J147" s="545" t="s">
        <v>669</v>
      </c>
      <c r="K147" s="545"/>
      <c r="L147" s="545"/>
      <c r="M147" s="545"/>
      <c r="N147" s="545"/>
      <c r="O147" s="545"/>
      <c r="P147" s="545"/>
      <c r="Q147" s="545"/>
      <c r="R147" s="545"/>
      <c r="S147" s="545"/>
      <c r="T147" s="545"/>
    </row>
    <row r="148" spans="1:20" ht="14">
      <c r="A148" s="1"/>
      <c r="C148" s="545">
        <v>30337759582</v>
      </c>
      <c r="D148" s="545" t="s">
        <v>687</v>
      </c>
      <c r="E148" s="546">
        <v>45860</v>
      </c>
      <c r="F148" s="545"/>
      <c r="G148" s="546"/>
      <c r="H148" s="546"/>
      <c r="I148" s="545" t="s">
        <v>670</v>
      </c>
      <c r="J148" s="545" t="s">
        <v>633</v>
      </c>
      <c r="K148" s="545"/>
      <c r="L148" s="545" t="s">
        <v>592</v>
      </c>
      <c r="M148" s="545">
        <v>0</v>
      </c>
      <c r="N148" s="545"/>
      <c r="O148" s="545"/>
      <c r="P148" s="545"/>
      <c r="Q148" s="545"/>
      <c r="R148" s="545"/>
      <c r="S148" s="545"/>
      <c r="T148" s="545"/>
    </row>
    <row r="149" spans="1:20" ht="14">
      <c r="A149" s="1"/>
      <c r="C149" s="545">
        <v>30337759582</v>
      </c>
      <c r="D149" s="545" t="s">
        <v>687</v>
      </c>
      <c r="E149" s="546">
        <v>45860</v>
      </c>
      <c r="F149" s="545"/>
      <c r="G149" s="546"/>
      <c r="H149" s="546"/>
      <c r="I149" s="545" t="s">
        <v>671</v>
      </c>
      <c r="J149" s="545" t="s">
        <v>671</v>
      </c>
      <c r="K149" s="545"/>
      <c r="L149" s="545"/>
      <c r="M149" s="545"/>
      <c r="N149" s="545"/>
      <c r="O149" s="545"/>
      <c r="P149" s="545"/>
      <c r="Q149" s="545"/>
      <c r="R149" s="545"/>
      <c r="S149" s="545"/>
      <c r="T149" s="545"/>
    </row>
    <row r="150" spans="1:20" ht="14">
      <c r="A150" s="1"/>
      <c r="C150" s="542">
        <v>30337759915</v>
      </c>
      <c r="D150" s="542" t="s">
        <v>688</v>
      </c>
      <c r="E150" s="543">
        <v>45860</v>
      </c>
      <c r="F150" s="542">
        <v>15</v>
      </c>
      <c r="G150" s="543">
        <v>45824</v>
      </c>
      <c r="H150" s="543">
        <v>45839</v>
      </c>
      <c r="I150" s="542" t="s">
        <v>648</v>
      </c>
      <c r="J150" s="542" t="s">
        <v>649</v>
      </c>
      <c r="K150" s="542">
        <v>127.77</v>
      </c>
      <c r="L150" s="542" t="s">
        <v>592</v>
      </c>
      <c r="M150" s="542"/>
      <c r="N150" s="542" t="s">
        <v>689</v>
      </c>
      <c r="O150" s="542"/>
      <c r="P150" s="542"/>
      <c r="Q150" s="542"/>
      <c r="R150" s="542"/>
      <c r="S150" s="542"/>
      <c r="T150" s="542"/>
    </row>
    <row r="151" spans="1:20" ht="14">
      <c r="A151" s="1"/>
      <c r="C151" s="542">
        <v>30337759915</v>
      </c>
      <c r="D151" s="542" t="s">
        <v>688</v>
      </c>
      <c r="E151" s="543">
        <v>45860</v>
      </c>
      <c r="F151" s="542">
        <v>15</v>
      </c>
      <c r="G151" s="543">
        <v>45824</v>
      </c>
      <c r="H151" s="543">
        <v>45839</v>
      </c>
      <c r="I151" s="542" t="s">
        <v>651</v>
      </c>
      <c r="J151" s="542" t="s">
        <v>652</v>
      </c>
      <c r="K151" s="542"/>
      <c r="L151" s="542" t="s">
        <v>653</v>
      </c>
      <c r="M151" s="542"/>
      <c r="N151" s="542" t="s">
        <v>689</v>
      </c>
      <c r="O151" s="542"/>
      <c r="P151" s="542"/>
      <c r="Q151" s="542"/>
      <c r="R151" s="542"/>
      <c r="S151" s="542"/>
      <c r="T151" s="542"/>
    </row>
    <row r="152" spans="1:20" ht="14">
      <c r="A152" s="1"/>
      <c r="C152" s="542">
        <v>30337759915</v>
      </c>
      <c r="D152" s="542" t="s">
        <v>688</v>
      </c>
      <c r="E152" s="543">
        <v>45860</v>
      </c>
      <c r="F152" s="542">
        <v>15</v>
      </c>
      <c r="G152" s="543">
        <v>45824</v>
      </c>
      <c r="H152" s="543">
        <v>45839</v>
      </c>
      <c r="I152" s="542" t="s">
        <v>648</v>
      </c>
      <c r="J152" s="542" t="s">
        <v>690</v>
      </c>
      <c r="K152" s="542">
        <v>63.11</v>
      </c>
      <c r="L152" s="542" t="s">
        <v>592</v>
      </c>
      <c r="M152" s="542"/>
      <c r="N152" s="542" t="s">
        <v>691</v>
      </c>
      <c r="O152" s="542"/>
      <c r="P152" s="542"/>
      <c r="Q152" s="542"/>
      <c r="R152" s="542"/>
      <c r="S152" s="542"/>
      <c r="T152" s="542"/>
    </row>
    <row r="153" spans="1:20" ht="14">
      <c r="A153" s="1"/>
      <c r="C153" s="542">
        <v>30337759915</v>
      </c>
      <c r="D153" s="542" t="s">
        <v>688</v>
      </c>
      <c r="E153" s="543">
        <v>45860</v>
      </c>
      <c r="F153" s="542">
        <v>15</v>
      </c>
      <c r="G153" s="543">
        <v>45824</v>
      </c>
      <c r="H153" s="543">
        <v>45839</v>
      </c>
      <c r="I153" s="542" t="s">
        <v>651</v>
      </c>
      <c r="J153" s="542" t="s">
        <v>652</v>
      </c>
      <c r="K153" s="542"/>
      <c r="L153" s="542" t="s">
        <v>653</v>
      </c>
      <c r="M153" s="542"/>
      <c r="N153" s="542" t="s">
        <v>691</v>
      </c>
      <c r="O153" s="542"/>
      <c r="P153" s="542"/>
      <c r="Q153" s="542"/>
      <c r="R153" s="542"/>
      <c r="S153" s="542"/>
      <c r="T153" s="542"/>
    </row>
    <row r="154" spans="1:20" ht="14">
      <c r="A154" s="1"/>
      <c r="C154" s="542">
        <v>30337759915</v>
      </c>
      <c r="D154" s="542" t="s">
        <v>688</v>
      </c>
      <c r="E154" s="543">
        <v>45860</v>
      </c>
      <c r="F154" s="542">
        <v>15</v>
      </c>
      <c r="G154" s="543">
        <v>45839</v>
      </c>
      <c r="H154" s="543">
        <v>45854</v>
      </c>
      <c r="I154" s="542" t="s">
        <v>648</v>
      </c>
      <c r="J154" s="542" t="s">
        <v>649</v>
      </c>
      <c r="K154" s="547">
        <v>195.59</v>
      </c>
      <c r="L154" s="542" t="s">
        <v>592</v>
      </c>
      <c r="M154" s="542"/>
      <c r="N154" s="542" t="s">
        <v>692</v>
      </c>
      <c r="O154" s="542"/>
      <c r="P154" s="542"/>
      <c r="Q154" s="542"/>
      <c r="R154" s="542"/>
      <c r="S154" s="542"/>
      <c r="T154" s="542"/>
    </row>
    <row r="155" spans="1:20" ht="14">
      <c r="A155" s="1"/>
      <c r="C155" s="542">
        <v>30337759915</v>
      </c>
      <c r="D155" s="542" t="s">
        <v>688</v>
      </c>
      <c r="E155" s="543">
        <v>45860</v>
      </c>
      <c r="F155" s="542">
        <v>15</v>
      </c>
      <c r="G155" s="543">
        <v>45839</v>
      </c>
      <c r="H155" s="543">
        <v>45854</v>
      </c>
      <c r="I155" s="542" t="s">
        <v>651</v>
      </c>
      <c r="J155" s="542" t="s">
        <v>652</v>
      </c>
      <c r="K155" s="547"/>
      <c r="L155" s="542" t="s">
        <v>653</v>
      </c>
      <c r="M155" s="542"/>
      <c r="N155" s="542" t="s">
        <v>692</v>
      </c>
      <c r="O155" s="542"/>
      <c r="P155" s="542"/>
      <c r="Q155" s="542"/>
      <c r="R155" s="542"/>
      <c r="S155" s="542"/>
      <c r="T155" s="542"/>
    </row>
    <row r="156" spans="1:20" ht="14">
      <c r="A156" s="1"/>
      <c r="C156" s="542">
        <v>30337759915</v>
      </c>
      <c r="D156" s="542" t="s">
        <v>688</v>
      </c>
      <c r="E156" s="543">
        <v>45860</v>
      </c>
      <c r="F156" s="542">
        <v>15</v>
      </c>
      <c r="G156" s="543">
        <v>45839</v>
      </c>
      <c r="H156" s="543">
        <v>45854</v>
      </c>
      <c r="I156" s="542" t="s">
        <v>648</v>
      </c>
      <c r="J156" s="542" t="s">
        <v>690</v>
      </c>
      <c r="K156" s="547">
        <v>35.81</v>
      </c>
      <c r="L156" s="542" t="s">
        <v>592</v>
      </c>
      <c r="M156" s="542"/>
      <c r="N156" s="542" t="s">
        <v>693</v>
      </c>
      <c r="O156" s="542"/>
      <c r="P156" s="542"/>
      <c r="Q156" s="542"/>
      <c r="R156" s="542"/>
      <c r="S156" s="542"/>
      <c r="T156" s="542"/>
    </row>
    <row r="157" spans="1:20" ht="14">
      <c r="A157" s="1"/>
      <c r="C157" s="542">
        <v>30337759915</v>
      </c>
      <c r="D157" s="542" t="s">
        <v>688</v>
      </c>
      <c r="E157" s="543">
        <v>45860</v>
      </c>
      <c r="F157" s="542"/>
      <c r="G157" s="543"/>
      <c r="H157" s="543"/>
      <c r="I157" s="542" t="s">
        <v>658</v>
      </c>
      <c r="J157" s="542" t="s">
        <v>659</v>
      </c>
      <c r="K157" s="542"/>
      <c r="L157" s="542"/>
      <c r="M157" s="542"/>
      <c r="N157" s="542" t="s">
        <v>694</v>
      </c>
      <c r="O157" s="542"/>
      <c r="P157" s="542"/>
      <c r="Q157" s="542"/>
      <c r="R157" s="542"/>
      <c r="S157" s="542"/>
      <c r="T157" s="542"/>
    </row>
    <row r="158" spans="1:20" ht="14">
      <c r="A158" s="1"/>
      <c r="C158" s="542">
        <v>30337759915</v>
      </c>
      <c r="D158" s="542" t="s">
        <v>688</v>
      </c>
      <c r="E158" s="543">
        <v>45860</v>
      </c>
      <c r="F158" s="542"/>
      <c r="G158" s="543"/>
      <c r="H158" s="543"/>
      <c r="I158" s="542" t="s">
        <v>664</v>
      </c>
      <c r="J158" s="542" t="s">
        <v>665</v>
      </c>
      <c r="K158" s="542"/>
      <c r="L158" s="542"/>
      <c r="M158" s="542"/>
      <c r="N158" s="542" t="s">
        <v>694</v>
      </c>
      <c r="O158" s="542"/>
      <c r="P158" s="542"/>
      <c r="Q158" s="542"/>
      <c r="R158" s="542"/>
      <c r="S158" s="542"/>
      <c r="T158" s="542"/>
    </row>
    <row r="159" spans="1:20" ht="14">
      <c r="A159" s="1"/>
      <c r="C159" s="542">
        <v>30337759915</v>
      </c>
      <c r="D159" s="542" t="s">
        <v>688</v>
      </c>
      <c r="E159" s="543">
        <v>45860</v>
      </c>
      <c r="F159" s="542"/>
      <c r="G159" s="543"/>
      <c r="H159" s="543"/>
      <c r="I159" s="542" t="s">
        <v>664</v>
      </c>
      <c r="J159" s="542" t="s">
        <v>666</v>
      </c>
      <c r="K159" s="542"/>
      <c r="L159" s="542"/>
      <c r="M159" s="542"/>
      <c r="N159" s="542" t="s">
        <v>694</v>
      </c>
      <c r="O159" s="542"/>
      <c r="P159" s="542"/>
      <c r="Q159" s="542"/>
      <c r="R159" s="542"/>
      <c r="S159" s="542"/>
      <c r="T159" s="542"/>
    </row>
    <row r="160" spans="1:20" ht="14">
      <c r="A160" s="1"/>
      <c r="C160" s="542">
        <v>30337759915</v>
      </c>
      <c r="D160" s="542" t="s">
        <v>688</v>
      </c>
      <c r="E160" s="543">
        <v>45860</v>
      </c>
      <c r="F160" s="542"/>
      <c r="G160" s="543"/>
      <c r="H160" s="543"/>
      <c r="I160" s="542" t="s">
        <v>667</v>
      </c>
      <c r="J160" s="542" t="s">
        <v>659</v>
      </c>
      <c r="K160" s="542"/>
      <c r="L160" s="542"/>
      <c r="M160" s="542"/>
      <c r="N160" s="542" t="s">
        <v>694</v>
      </c>
      <c r="O160" s="542"/>
      <c r="P160" s="542"/>
      <c r="Q160" s="542"/>
      <c r="R160" s="542"/>
      <c r="S160" s="542"/>
      <c r="T160" s="542"/>
    </row>
    <row r="161" spans="1:20" ht="14">
      <c r="A161" s="1"/>
      <c r="C161" s="542">
        <v>30337759915</v>
      </c>
      <c r="D161" s="542" t="s">
        <v>688</v>
      </c>
      <c r="E161" s="543">
        <v>45860</v>
      </c>
      <c r="F161" s="542"/>
      <c r="G161" s="543"/>
      <c r="H161" s="543"/>
      <c r="I161" s="542" t="s">
        <v>668</v>
      </c>
      <c r="J161" s="542" t="s">
        <v>669</v>
      </c>
      <c r="K161" s="542"/>
      <c r="L161" s="542"/>
      <c r="M161" s="542"/>
      <c r="N161" s="542" t="s">
        <v>694</v>
      </c>
      <c r="O161" s="542"/>
      <c r="P161" s="542"/>
      <c r="Q161" s="542"/>
      <c r="R161" s="542"/>
      <c r="S161" s="542"/>
      <c r="T161" s="542"/>
    </row>
    <row r="162" spans="1:20" ht="14">
      <c r="A162" s="1"/>
      <c r="C162" s="542">
        <v>30337759915</v>
      </c>
      <c r="D162" s="542" t="s">
        <v>688</v>
      </c>
      <c r="E162" s="543">
        <v>45860</v>
      </c>
      <c r="F162" s="542"/>
      <c r="G162" s="543"/>
      <c r="H162" s="543"/>
      <c r="I162" s="542" t="s">
        <v>670</v>
      </c>
      <c r="J162" s="542" t="s">
        <v>633</v>
      </c>
      <c r="K162" s="544">
        <f>K154+K156</f>
        <v>231.4</v>
      </c>
      <c r="L162" s="542" t="s">
        <v>592</v>
      </c>
      <c r="M162" s="542">
        <v>422.28</v>
      </c>
      <c r="N162" s="542" t="s">
        <v>694</v>
      </c>
      <c r="O162" s="542"/>
      <c r="P162" s="542"/>
      <c r="Q162" s="542"/>
      <c r="R162" s="542"/>
      <c r="S162" s="542"/>
      <c r="T162" s="542"/>
    </row>
    <row r="163" spans="1:20" ht="14">
      <c r="A163" s="1"/>
      <c r="C163" s="542">
        <v>30337759915</v>
      </c>
      <c r="D163" s="542" t="s">
        <v>688</v>
      </c>
      <c r="E163" s="543">
        <v>45860</v>
      </c>
      <c r="F163" s="542"/>
      <c r="G163" s="543"/>
      <c r="H163" s="543"/>
      <c r="I163" s="542" t="s">
        <v>671</v>
      </c>
      <c r="J163" s="542" t="s">
        <v>671</v>
      </c>
      <c r="K163" s="542"/>
      <c r="L163" s="542"/>
      <c r="M163" s="542"/>
      <c r="N163" s="542" t="s">
        <v>694</v>
      </c>
      <c r="O163" s="542"/>
      <c r="P163" s="542"/>
      <c r="Q163" s="542"/>
      <c r="R163" s="542"/>
      <c r="S163" s="542"/>
      <c r="T163" s="542"/>
    </row>
    <row r="164" spans="1:20" ht="14">
      <c r="A164" s="1"/>
      <c r="C164" s="545">
        <v>30337759915</v>
      </c>
      <c r="D164" s="545" t="s">
        <v>688</v>
      </c>
      <c r="E164" s="546">
        <v>45888</v>
      </c>
      <c r="F164" s="545">
        <v>31</v>
      </c>
      <c r="G164" s="546">
        <v>45854</v>
      </c>
      <c r="H164" s="546">
        <v>45885</v>
      </c>
      <c r="I164" s="545" t="s">
        <v>648</v>
      </c>
      <c r="J164" s="545" t="s">
        <v>649</v>
      </c>
      <c r="K164" s="545">
        <v>275.27999999999997</v>
      </c>
      <c r="L164" s="545" t="s">
        <v>592</v>
      </c>
      <c r="M164" s="545"/>
      <c r="N164" s="545" t="s">
        <v>695</v>
      </c>
      <c r="O164" s="545"/>
      <c r="P164" s="545"/>
      <c r="Q164" s="545"/>
      <c r="R164" s="545"/>
      <c r="S164" s="545"/>
      <c r="T164" s="545"/>
    </row>
    <row r="165" spans="1:20" ht="14">
      <c r="A165" s="1"/>
      <c r="C165" s="545">
        <v>30337759915</v>
      </c>
      <c r="D165" s="545" t="s">
        <v>688</v>
      </c>
      <c r="E165" s="546">
        <v>45888</v>
      </c>
      <c r="F165" s="545">
        <v>31</v>
      </c>
      <c r="G165" s="546">
        <v>45854</v>
      </c>
      <c r="H165" s="546">
        <v>45885</v>
      </c>
      <c r="I165" s="545" t="s">
        <v>651</v>
      </c>
      <c r="J165" s="545" t="s">
        <v>652</v>
      </c>
      <c r="K165" s="545"/>
      <c r="L165" s="545" t="s">
        <v>653</v>
      </c>
      <c r="M165" s="545"/>
      <c r="N165" s="545" t="s">
        <v>695</v>
      </c>
      <c r="O165" s="545"/>
      <c r="P165" s="545"/>
      <c r="Q165" s="545"/>
      <c r="R165" s="545"/>
      <c r="S165" s="545"/>
      <c r="T165" s="545"/>
    </row>
    <row r="166" spans="1:20" ht="14">
      <c r="A166" s="1"/>
      <c r="C166" s="545">
        <v>30337759915</v>
      </c>
      <c r="D166" s="545" t="s">
        <v>688</v>
      </c>
      <c r="E166" s="546">
        <v>45888</v>
      </c>
      <c r="F166" s="545">
        <v>31</v>
      </c>
      <c r="G166" s="546">
        <v>45854</v>
      </c>
      <c r="H166" s="546">
        <v>45885</v>
      </c>
      <c r="I166" s="545" t="s">
        <v>648</v>
      </c>
      <c r="J166" s="545" t="s">
        <v>690</v>
      </c>
      <c r="K166" s="545">
        <v>112.78</v>
      </c>
      <c r="L166" s="545" t="s">
        <v>592</v>
      </c>
      <c r="M166" s="545"/>
      <c r="N166" s="545" t="s">
        <v>696</v>
      </c>
      <c r="O166" s="545"/>
      <c r="P166" s="545"/>
      <c r="Q166" s="545"/>
      <c r="R166" s="545"/>
      <c r="S166" s="545"/>
      <c r="T166" s="545"/>
    </row>
    <row r="167" spans="1:20" ht="14">
      <c r="A167" s="1"/>
      <c r="C167" s="545">
        <v>30337759915</v>
      </c>
      <c r="D167" s="545" t="s">
        <v>688</v>
      </c>
      <c r="E167" s="546">
        <v>45888</v>
      </c>
      <c r="F167" s="545"/>
      <c r="G167" s="546"/>
      <c r="H167" s="546"/>
      <c r="I167" s="545" t="s">
        <v>658</v>
      </c>
      <c r="J167" s="545" t="s">
        <v>659</v>
      </c>
      <c r="K167" s="545"/>
      <c r="L167" s="545"/>
      <c r="M167" s="545"/>
      <c r="N167" s="545" t="s">
        <v>697</v>
      </c>
      <c r="O167" s="545"/>
      <c r="P167" s="545"/>
      <c r="Q167" s="545"/>
      <c r="R167" s="545"/>
      <c r="S167" s="545"/>
      <c r="T167" s="545"/>
    </row>
    <row r="168" spans="1:20" ht="14">
      <c r="A168" s="1"/>
      <c r="C168" s="545">
        <v>30337759915</v>
      </c>
      <c r="D168" s="545" t="s">
        <v>688</v>
      </c>
      <c r="E168" s="546">
        <v>45888</v>
      </c>
      <c r="F168" s="545"/>
      <c r="G168" s="546"/>
      <c r="H168" s="546"/>
      <c r="I168" s="545" t="s">
        <v>664</v>
      </c>
      <c r="J168" s="545" t="s">
        <v>674</v>
      </c>
      <c r="K168" s="545"/>
      <c r="L168" s="545"/>
      <c r="M168" s="545"/>
      <c r="N168" s="545" t="s">
        <v>697</v>
      </c>
      <c r="O168" s="545"/>
      <c r="P168" s="545"/>
      <c r="Q168" s="545"/>
      <c r="R168" s="545"/>
      <c r="S168" s="545"/>
      <c r="T168" s="545"/>
    </row>
    <row r="169" spans="1:20" ht="14">
      <c r="A169" s="1"/>
      <c r="C169" s="545">
        <v>30337759915</v>
      </c>
      <c r="D169" s="545" t="s">
        <v>688</v>
      </c>
      <c r="E169" s="546">
        <v>45888</v>
      </c>
      <c r="F169" s="545"/>
      <c r="G169" s="546"/>
      <c r="H169" s="546"/>
      <c r="I169" s="545" t="s">
        <v>667</v>
      </c>
      <c r="J169" s="545" t="s">
        <v>659</v>
      </c>
      <c r="K169" s="545"/>
      <c r="L169" s="545"/>
      <c r="M169" s="545"/>
      <c r="N169" s="545" t="s">
        <v>697</v>
      </c>
      <c r="O169" s="545"/>
      <c r="P169" s="545"/>
      <c r="Q169" s="545"/>
      <c r="R169" s="545"/>
      <c r="S169" s="545"/>
      <c r="T169" s="545"/>
    </row>
    <row r="170" spans="1:20" ht="14">
      <c r="A170" s="1"/>
      <c r="C170" s="545">
        <v>30337759915</v>
      </c>
      <c r="D170" s="545" t="s">
        <v>688</v>
      </c>
      <c r="E170" s="546">
        <v>45888</v>
      </c>
      <c r="F170" s="545"/>
      <c r="G170" s="546"/>
      <c r="H170" s="546"/>
      <c r="I170" s="545" t="s">
        <v>668</v>
      </c>
      <c r="J170" s="545" t="s">
        <v>669</v>
      </c>
      <c r="K170" s="545"/>
      <c r="L170" s="545"/>
      <c r="M170" s="545"/>
      <c r="N170" s="545" t="s">
        <v>697</v>
      </c>
      <c r="O170" s="545"/>
      <c r="P170" s="545"/>
      <c r="Q170" s="545"/>
      <c r="R170" s="545"/>
      <c r="S170" s="545"/>
      <c r="T170" s="545"/>
    </row>
    <row r="171" spans="1:20" ht="14">
      <c r="A171" s="1"/>
      <c r="C171" s="545">
        <v>30337759915</v>
      </c>
      <c r="D171" s="545" t="s">
        <v>688</v>
      </c>
      <c r="E171" s="546">
        <v>45888</v>
      </c>
      <c r="F171" s="545"/>
      <c r="G171" s="546"/>
      <c r="H171" s="546"/>
      <c r="I171" s="545" t="s">
        <v>670</v>
      </c>
      <c r="J171" s="545" t="s">
        <v>633</v>
      </c>
      <c r="K171" s="545"/>
      <c r="L171" s="545"/>
      <c r="M171" s="544">
        <v>388.06</v>
      </c>
      <c r="N171" s="545" t="s">
        <v>697</v>
      </c>
      <c r="O171" s="545"/>
      <c r="P171" s="545"/>
      <c r="Q171" s="545"/>
      <c r="R171" s="545"/>
      <c r="S171" s="545"/>
      <c r="T171" s="545"/>
    </row>
    <row r="172" spans="1:20" ht="14">
      <c r="A172" s="1"/>
      <c r="C172" s="545">
        <v>30337759915</v>
      </c>
      <c r="D172" s="545" t="s">
        <v>688</v>
      </c>
      <c r="E172" s="546">
        <v>45888</v>
      </c>
      <c r="F172" s="545"/>
      <c r="G172" s="546"/>
      <c r="H172" s="546"/>
      <c r="I172" s="545" t="s">
        <v>671</v>
      </c>
      <c r="J172" s="545" t="s">
        <v>671</v>
      </c>
      <c r="K172" s="545"/>
      <c r="L172" s="545"/>
      <c r="M172" s="545"/>
      <c r="N172" s="545" t="s">
        <v>697</v>
      </c>
      <c r="O172" s="545"/>
      <c r="P172" s="545"/>
      <c r="Q172" s="545"/>
      <c r="R172" s="545"/>
      <c r="S172" s="545"/>
      <c r="T172" s="545"/>
    </row>
    <row r="173" spans="1:20" ht="14">
      <c r="A173" s="1"/>
      <c r="C173" s="542">
        <v>30337759915</v>
      </c>
      <c r="D173" s="542" t="s">
        <v>688</v>
      </c>
      <c r="E173" s="543">
        <v>45922</v>
      </c>
      <c r="F173" s="542">
        <v>31</v>
      </c>
      <c r="G173" s="543" t="s">
        <v>698</v>
      </c>
      <c r="H173" s="543" t="s">
        <v>699</v>
      </c>
      <c r="I173" s="542" t="s">
        <v>648</v>
      </c>
      <c r="J173" s="542" t="s">
        <v>649</v>
      </c>
      <c r="K173" s="542">
        <v>364.34</v>
      </c>
      <c r="L173" s="542" t="s">
        <v>592</v>
      </c>
      <c r="M173" s="542"/>
      <c r="N173" s="542" t="s">
        <v>700</v>
      </c>
      <c r="O173" s="542"/>
      <c r="P173" s="542"/>
      <c r="Q173" s="542"/>
      <c r="R173" s="542"/>
      <c r="S173" s="542"/>
      <c r="T173" s="542"/>
    </row>
    <row r="174" spans="1:20" ht="14">
      <c r="A174" s="1"/>
      <c r="C174" s="542">
        <v>30337759915</v>
      </c>
      <c r="D174" s="542" t="s">
        <v>688</v>
      </c>
      <c r="E174" s="543">
        <v>45922</v>
      </c>
      <c r="F174" s="542">
        <v>31</v>
      </c>
      <c r="G174" s="543" t="s">
        <v>698</v>
      </c>
      <c r="H174" s="543" t="s">
        <v>699</v>
      </c>
      <c r="I174" s="542" t="s">
        <v>651</v>
      </c>
      <c r="J174" s="542" t="s">
        <v>652</v>
      </c>
      <c r="K174" s="542"/>
      <c r="L174" s="542" t="s">
        <v>653</v>
      </c>
      <c r="M174" s="542"/>
      <c r="N174" s="542" t="s">
        <v>700</v>
      </c>
      <c r="O174" s="542"/>
      <c r="P174" s="542"/>
      <c r="Q174" s="542"/>
      <c r="R174" s="542"/>
      <c r="S174" s="542"/>
      <c r="T174" s="542"/>
    </row>
    <row r="175" spans="1:20" ht="14">
      <c r="A175" s="1"/>
      <c r="C175" s="542">
        <v>30337759915</v>
      </c>
      <c r="D175" s="542" t="s">
        <v>688</v>
      </c>
      <c r="E175" s="543">
        <v>45922</v>
      </c>
      <c r="F175" s="542">
        <v>31</v>
      </c>
      <c r="G175" s="543" t="s">
        <v>698</v>
      </c>
      <c r="H175" s="543" t="s">
        <v>699</v>
      </c>
      <c r="I175" s="542" t="s">
        <v>648</v>
      </c>
      <c r="J175" s="542" t="s">
        <v>690</v>
      </c>
      <c r="K175" s="542">
        <v>99.48</v>
      </c>
      <c r="L175" s="542" t="s">
        <v>592</v>
      </c>
      <c r="M175" s="542"/>
      <c r="N175" s="542" t="s">
        <v>701</v>
      </c>
      <c r="O175" s="542"/>
      <c r="P175" s="542"/>
      <c r="Q175" s="542"/>
      <c r="R175" s="542"/>
      <c r="S175" s="542"/>
      <c r="T175" s="542"/>
    </row>
    <row r="176" spans="1:20" ht="14">
      <c r="A176" s="1"/>
      <c r="C176" s="542">
        <v>30337759915</v>
      </c>
      <c r="D176" s="542" t="s">
        <v>688</v>
      </c>
      <c r="E176" s="543">
        <v>45922</v>
      </c>
      <c r="F176" s="542"/>
      <c r="G176" s="543"/>
      <c r="H176" s="543"/>
      <c r="I176" s="542" t="s">
        <v>658</v>
      </c>
      <c r="J176" s="542" t="s">
        <v>659</v>
      </c>
      <c r="K176" s="542"/>
      <c r="L176" s="542"/>
      <c r="M176" s="542"/>
      <c r="N176" s="542" t="s">
        <v>702</v>
      </c>
      <c r="O176" s="542"/>
      <c r="P176" s="542"/>
      <c r="Q176" s="542"/>
      <c r="R176" s="542"/>
      <c r="S176" s="542"/>
      <c r="T176" s="542"/>
    </row>
    <row r="177" spans="1:20" ht="14">
      <c r="A177" s="1"/>
      <c r="C177" s="542">
        <v>30337759915</v>
      </c>
      <c r="D177" s="542" t="s">
        <v>688</v>
      </c>
      <c r="E177" s="543">
        <v>45922</v>
      </c>
      <c r="F177" s="542"/>
      <c r="G177" s="543"/>
      <c r="H177" s="543"/>
      <c r="I177" s="542" t="s">
        <v>664</v>
      </c>
      <c r="J177" s="542" t="s">
        <v>677</v>
      </c>
      <c r="K177" s="542"/>
      <c r="L177" s="542"/>
      <c r="M177" s="542"/>
      <c r="N177" s="542" t="s">
        <v>702</v>
      </c>
      <c r="O177" s="542"/>
      <c r="P177" s="542"/>
      <c r="Q177" s="542"/>
      <c r="R177" s="542"/>
      <c r="S177" s="542"/>
      <c r="T177" s="542"/>
    </row>
    <row r="178" spans="1:20" ht="14">
      <c r="A178" s="1"/>
      <c r="C178" s="542">
        <v>30337759915</v>
      </c>
      <c r="D178" s="542" t="s">
        <v>688</v>
      </c>
      <c r="E178" s="543">
        <v>45922</v>
      </c>
      <c r="F178" s="542"/>
      <c r="G178" s="543"/>
      <c r="H178" s="543"/>
      <c r="I178" s="542" t="s">
        <v>667</v>
      </c>
      <c r="J178" s="542" t="s">
        <v>659</v>
      </c>
      <c r="K178" s="542"/>
      <c r="L178" s="542"/>
      <c r="M178" s="542"/>
      <c r="N178" s="542" t="s">
        <v>702</v>
      </c>
      <c r="O178" s="542"/>
      <c r="P178" s="542"/>
      <c r="Q178" s="542"/>
      <c r="R178" s="542"/>
      <c r="S178" s="542"/>
      <c r="T178" s="542"/>
    </row>
    <row r="179" spans="1:20" ht="14">
      <c r="A179" s="1"/>
      <c r="C179" s="542">
        <v>30337759915</v>
      </c>
      <c r="D179" s="542" t="s">
        <v>688</v>
      </c>
      <c r="E179" s="543">
        <v>45922</v>
      </c>
      <c r="F179" s="542"/>
      <c r="G179" s="543"/>
      <c r="H179" s="543"/>
      <c r="I179" s="542" t="s">
        <v>668</v>
      </c>
      <c r="J179" s="542" t="s">
        <v>669</v>
      </c>
      <c r="K179" s="542"/>
      <c r="L179" s="542"/>
      <c r="M179" s="542"/>
      <c r="N179" s="542" t="s">
        <v>702</v>
      </c>
      <c r="O179" s="542"/>
      <c r="P179" s="542"/>
      <c r="Q179" s="542"/>
      <c r="R179" s="542"/>
      <c r="S179" s="542"/>
      <c r="T179" s="542"/>
    </row>
    <row r="180" spans="1:20" ht="14">
      <c r="A180" s="1"/>
      <c r="C180" s="542">
        <v>30337759915</v>
      </c>
      <c r="D180" s="542" t="s">
        <v>688</v>
      </c>
      <c r="E180" s="543">
        <v>45922</v>
      </c>
      <c r="F180" s="542"/>
      <c r="G180" s="543"/>
      <c r="H180" s="543"/>
      <c r="I180" s="542" t="s">
        <v>670</v>
      </c>
      <c r="J180" s="542" t="s">
        <v>633</v>
      </c>
      <c r="K180" s="542"/>
      <c r="L180" s="542"/>
      <c r="M180" s="544">
        <v>463.82</v>
      </c>
      <c r="N180" s="542" t="s">
        <v>702</v>
      </c>
      <c r="O180" s="542"/>
      <c r="P180" s="542"/>
      <c r="Q180" s="542"/>
      <c r="R180" s="542"/>
      <c r="S180" s="542"/>
      <c r="T180" s="542"/>
    </row>
    <row r="181" spans="1:20" ht="14">
      <c r="A181" s="1"/>
      <c r="C181" s="542">
        <v>30337759915</v>
      </c>
      <c r="D181" s="542" t="s">
        <v>688</v>
      </c>
      <c r="E181" s="543">
        <v>45922</v>
      </c>
      <c r="F181" s="542"/>
      <c r="G181" s="543"/>
      <c r="H181" s="543"/>
      <c r="I181" s="542" t="s">
        <v>671</v>
      </c>
      <c r="J181" s="542" t="s">
        <v>671</v>
      </c>
      <c r="K181" s="542"/>
      <c r="L181" s="542"/>
      <c r="M181" s="542"/>
      <c r="N181" s="542" t="s">
        <v>702</v>
      </c>
      <c r="O181" s="542"/>
      <c r="P181" s="542"/>
      <c r="Q181" s="542"/>
      <c r="R181" s="542"/>
      <c r="S181" s="542"/>
      <c r="T181" s="542"/>
    </row>
    <row r="182" spans="1:20" ht="14">
      <c r="A182" s="1"/>
      <c r="C182" s="545">
        <v>30337759915</v>
      </c>
      <c r="D182" s="545" t="s">
        <v>688</v>
      </c>
      <c r="E182" s="546">
        <v>45950</v>
      </c>
      <c r="F182" s="545">
        <v>30</v>
      </c>
      <c r="G182" s="546">
        <v>45916</v>
      </c>
      <c r="H182" s="546">
        <v>45946</v>
      </c>
      <c r="I182" s="545" t="s">
        <v>648</v>
      </c>
      <c r="J182" s="545" t="s">
        <v>649</v>
      </c>
      <c r="K182" s="545">
        <v>375.4</v>
      </c>
      <c r="L182" s="545" t="s">
        <v>592</v>
      </c>
      <c r="M182" s="545"/>
      <c r="N182" s="545" t="s">
        <v>703</v>
      </c>
      <c r="O182" s="545"/>
      <c r="P182" s="545"/>
      <c r="Q182" s="545"/>
      <c r="R182" s="545"/>
      <c r="S182" s="545"/>
      <c r="T182" s="545"/>
    </row>
    <row r="183" spans="1:20" ht="14">
      <c r="A183" s="1"/>
      <c r="C183" s="545">
        <v>30337759915</v>
      </c>
      <c r="D183" s="545" t="s">
        <v>688</v>
      </c>
      <c r="E183" s="546">
        <v>45950</v>
      </c>
      <c r="F183" s="545">
        <v>30</v>
      </c>
      <c r="G183" s="546">
        <v>45916</v>
      </c>
      <c r="H183" s="546">
        <v>45946</v>
      </c>
      <c r="I183" s="545" t="s">
        <v>651</v>
      </c>
      <c r="J183" s="545" t="s">
        <v>652</v>
      </c>
      <c r="K183" s="545"/>
      <c r="L183" s="545" t="s">
        <v>653</v>
      </c>
      <c r="M183" s="545"/>
      <c r="N183" s="545" t="s">
        <v>703</v>
      </c>
      <c r="O183" s="545"/>
      <c r="P183" s="545"/>
      <c r="Q183" s="545"/>
      <c r="R183" s="545"/>
      <c r="S183" s="545"/>
      <c r="T183" s="545"/>
    </row>
    <row r="184" spans="1:20" ht="14">
      <c r="A184" s="1"/>
      <c r="C184" s="545">
        <v>30337759915</v>
      </c>
      <c r="D184" s="545" t="s">
        <v>688</v>
      </c>
      <c r="E184" s="546">
        <v>45950</v>
      </c>
      <c r="F184" s="545">
        <v>30</v>
      </c>
      <c r="G184" s="546">
        <v>45916</v>
      </c>
      <c r="H184" s="546">
        <v>45946</v>
      </c>
      <c r="I184" s="545" t="s">
        <v>648</v>
      </c>
      <c r="J184" s="545" t="s">
        <v>690</v>
      </c>
      <c r="K184" s="545">
        <v>108.38</v>
      </c>
      <c r="L184" s="545" t="s">
        <v>592</v>
      </c>
      <c r="M184" s="545"/>
      <c r="N184" s="545" t="s">
        <v>704</v>
      </c>
      <c r="O184" s="545"/>
      <c r="P184" s="545"/>
      <c r="Q184" s="545"/>
      <c r="R184" s="545"/>
      <c r="S184" s="545"/>
      <c r="T184" s="545"/>
    </row>
    <row r="185" spans="1:20" ht="14">
      <c r="A185" s="1"/>
      <c r="C185" s="545">
        <v>30337759915</v>
      </c>
      <c r="D185" s="545" t="s">
        <v>688</v>
      </c>
      <c r="E185" s="546">
        <v>45950</v>
      </c>
      <c r="F185" s="545"/>
      <c r="G185" s="546"/>
      <c r="H185" s="546"/>
      <c r="I185" s="545" t="s">
        <v>658</v>
      </c>
      <c r="J185" s="545" t="s">
        <v>659</v>
      </c>
      <c r="K185" s="545"/>
      <c r="L185" s="545"/>
      <c r="M185" s="545"/>
      <c r="N185" s="545" t="s">
        <v>705</v>
      </c>
      <c r="O185" s="545"/>
      <c r="P185" s="545"/>
      <c r="Q185" s="545"/>
      <c r="R185" s="545"/>
      <c r="S185" s="545"/>
      <c r="T185" s="545"/>
    </row>
    <row r="186" spans="1:20" ht="14">
      <c r="A186" s="1"/>
      <c r="C186" s="545">
        <v>30337759915</v>
      </c>
      <c r="D186" s="545" t="s">
        <v>688</v>
      </c>
      <c r="E186" s="546">
        <v>45950</v>
      </c>
      <c r="F186" s="545"/>
      <c r="G186" s="546"/>
      <c r="H186" s="546"/>
      <c r="I186" s="545" t="s">
        <v>664</v>
      </c>
      <c r="J186" s="545" t="s">
        <v>677</v>
      </c>
      <c r="K186" s="545"/>
      <c r="L186" s="545"/>
      <c r="M186" s="545"/>
      <c r="N186" s="545" t="s">
        <v>705</v>
      </c>
      <c r="O186" s="545"/>
      <c r="P186" s="545"/>
      <c r="Q186" s="545"/>
      <c r="R186" s="545"/>
      <c r="S186" s="545"/>
      <c r="T186" s="545"/>
    </row>
    <row r="187" spans="1:20" ht="14">
      <c r="A187" s="1"/>
      <c r="C187" s="545">
        <v>30337759915</v>
      </c>
      <c r="D187" s="545" t="s">
        <v>688</v>
      </c>
      <c r="E187" s="546">
        <v>45950</v>
      </c>
      <c r="F187" s="545"/>
      <c r="G187" s="546"/>
      <c r="H187" s="546"/>
      <c r="I187" s="545" t="s">
        <v>664</v>
      </c>
      <c r="J187" s="545" t="s">
        <v>666</v>
      </c>
      <c r="K187" s="545"/>
      <c r="L187" s="545"/>
      <c r="M187" s="545"/>
      <c r="N187" s="545" t="s">
        <v>705</v>
      </c>
      <c r="O187" s="545"/>
      <c r="P187" s="545"/>
      <c r="Q187" s="545"/>
      <c r="R187" s="545"/>
      <c r="S187" s="545"/>
      <c r="T187" s="545"/>
    </row>
    <row r="188" spans="1:20" ht="14">
      <c r="A188" s="1"/>
      <c r="C188" s="545">
        <v>30337759915</v>
      </c>
      <c r="D188" s="545" t="s">
        <v>688</v>
      </c>
      <c r="E188" s="546">
        <v>45950</v>
      </c>
      <c r="F188" s="545"/>
      <c r="G188" s="546"/>
      <c r="H188" s="546"/>
      <c r="I188" s="545" t="s">
        <v>667</v>
      </c>
      <c r="J188" s="545" t="s">
        <v>659</v>
      </c>
      <c r="K188" s="545"/>
      <c r="L188" s="545"/>
      <c r="M188" s="545"/>
      <c r="N188" s="545" t="s">
        <v>705</v>
      </c>
      <c r="O188" s="545"/>
      <c r="P188" s="545"/>
      <c r="Q188" s="545"/>
      <c r="R188" s="545"/>
      <c r="S188" s="545"/>
      <c r="T188" s="545"/>
    </row>
    <row r="189" spans="1:20" ht="14">
      <c r="A189" s="1"/>
      <c r="C189" s="545">
        <v>30337759915</v>
      </c>
      <c r="D189" s="545" t="s">
        <v>688</v>
      </c>
      <c r="E189" s="546">
        <v>45950</v>
      </c>
      <c r="F189" s="545"/>
      <c r="G189" s="546"/>
      <c r="H189" s="546"/>
      <c r="I189" s="545" t="s">
        <v>668</v>
      </c>
      <c r="J189" s="545" t="s">
        <v>669</v>
      </c>
      <c r="K189" s="545"/>
      <c r="L189" s="545"/>
      <c r="M189" s="545"/>
      <c r="N189" s="545" t="s">
        <v>705</v>
      </c>
      <c r="O189" s="545"/>
      <c r="P189" s="545"/>
      <c r="Q189" s="545"/>
      <c r="R189" s="545"/>
      <c r="S189" s="545"/>
      <c r="T189" s="545"/>
    </row>
    <row r="190" spans="1:20" ht="14">
      <c r="A190" s="1"/>
      <c r="C190" s="545">
        <v>30337759915</v>
      </c>
      <c r="D190" s="545" t="s">
        <v>688</v>
      </c>
      <c r="E190" s="546">
        <v>45950</v>
      </c>
      <c r="F190" s="545"/>
      <c r="G190" s="546"/>
      <c r="H190" s="546"/>
      <c r="I190" s="545" t="s">
        <v>670</v>
      </c>
      <c r="J190" s="545" t="s">
        <v>633</v>
      </c>
      <c r="K190" s="545"/>
      <c r="L190" s="545"/>
      <c r="M190" s="544">
        <v>483.78</v>
      </c>
      <c r="N190" s="545" t="s">
        <v>705</v>
      </c>
      <c r="O190" s="545"/>
      <c r="P190" s="545"/>
      <c r="Q190" s="545"/>
      <c r="R190" s="545"/>
      <c r="S190" s="545"/>
      <c r="T190" s="545"/>
    </row>
    <row r="191" spans="1:20" ht="14">
      <c r="A191" s="1"/>
      <c r="C191" s="545">
        <v>30337759915</v>
      </c>
      <c r="D191" s="545" t="s">
        <v>688</v>
      </c>
      <c r="E191" s="546">
        <v>45950</v>
      </c>
      <c r="F191" s="545"/>
      <c r="G191" s="546"/>
      <c r="H191" s="546"/>
      <c r="I191" s="545" t="s">
        <v>671</v>
      </c>
      <c r="J191" s="545" t="s">
        <v>671</v>
      </c>
      <c r="K191" s="545"/>
      <c r="L191" s="545"/>
      <c r="M191" s="545"/>
      <c r="N191" s="545" t="s">
        <v>705</v>
      </c>
      <c r="O191" s="545"/>
      <c r="P191" s="545"/>
      <c r="Q191" s="545"/>
      <c r="R191" s="545"/>
      <c r="S191" s="545"/>
      <c r="T191" s="545"/>
    </row>
    <row r="192" spans="1:20" ht="14">
      <c r="A192" s="1"/>
      <c r="C192" s="542">
        <v>30337759915</v>
      </c>
      <c r="D192" s="542" t="s">
        <v>688</v>
      </c>
      <c r="E192" s="543">
        <v>45980</v>
      </c>
      <c r="F192" s="542">
        <v>31</v>
      </c>
      <c r="G192" s="543">
        <v>45946</v>
      </c>
      <c r="H192" s="543">
        <v>45977</v>
      </c>
      <c r="I192" s="542" t="s">
        <v>648</v>
      </c>
      <c r="J192" s="542" t="s">
        <v>649</v>
      </c>
      <c r="K192" s="542">
        <v>567.26</v>
      </c>
      <c r="L192" s="542" t="s">
        <v>592</v>
      </c>
      <c r="M192" s="542"/>
      <c r="N192" s="542" t="s">
        <v>706</v>
      </c>
      <c r="O192" s="542"/>
      <c r="P192" s="542"/>
      <c r="Q192" s="542"/>
      <c r="R192" s="542"/>
      <c r="S192" s="542"/>
      <c r="T192" s="542"/>
    </row>
    <row r="193" spans="1:20" ht="14">
      <c r="A193" s="1"/>
      <c r="C193" s="542">
        <v>30337759915</v>
      </c>
      <c r="D193" s="542" t="s">
        <v>688</v>
      </c>
      <c r="E193" s="543">
        <v>45980</v>
      </c>
      <c r="F193" s="542">
        <v>31</v>
      </c>
      <c r="G193" s="543">
        <v>45946</v>
      </c>
      <c r="H193" s="543">
        <v>45977</v>
      </c>
      <c r="I193" s="542" t="s">
        <v>651</v>
      </c>
      <c r="J193" s="542" t="s">
        <v>652</v>
      </c>
      <c r="K193" s="542"/>
      <c r="L193" s="542" t="s">
        <v>653</v>
      </c>
      <c r="M193" s="542"/>
      <c r="N193" s="542" t="s">
        <v>706</v>
      </c>
      <c r="O193" s="542"/>
      <c r="P193" s="542"/>
      <c r="Q193" s="542"/>
      <c r="R193" s="542"/>
      <c r="S193" s="542"/>
      <c r="T193" s="542"/>
    </row>
    <row r="194" spans="1:20" ht="14">
      <c r="A194" s="1"/>
      <c r="C194" s="542">
        <v>30337759915</v>
      </c>
      <c r="D194" s="542" t="s">
        <v>688</v>
      </c>
      <c r="E194" s="543">
        <v>45980</v>
      </c>
      <c r="F194" s="542">
        <v>31</v>
      </c>
      <c r="G194" s="543">
        <v>45946</v>
      </c>
      <c r="H194" s="543">
        <v>45977</v>
      </c>
      <c r="I194" s="542" t="s">
        <v>648</v>
      </c>
      <c r="J194" s="542" t="s">
        <v>690</v>
      </c>
      <c r="K194" s="542">
        <v>92.76</v>
      </c>
      <c r="L194" s="542" t="s">
        <v>592</v>
      </c>
      <c r="M194" s="542"/>
      <c r="N194" s="542" t="s">
        <v>707</v>
      </c>
      <c r="O194" s="542"/>
      <c r="P194" s="542"/>
      <c r="Q194" s="542"/>
      <c r="R194" s="542"/>
      <c r="S194" s="542"/>
      <c r="T194" s="542"/>
    </row>
    <row r="195" spans="1:20" ht="14">
      <c r="A195" s="1"/>
      <c r="C195" s="542">
        <v>30337759915</v>
      </c>
      <c r="D195" s="542" t="s">
        <v>688</v>
      </c>
      <c r="E195" s="543">
        <v>45980</v>
      </c>
      <c r="F195" s="542"/>
      <c r="G195" s="543"/>
      <c r="H195" s="543"/>
      <c r="I195" s="542" t="s">
        <v>658</v>
      </c>
      <c r="J195" s="542" t="s">
        <v>659</v>
      </c>
      <c r="K195" s="542"/>
      <c r="L195" s="542"/>
      <c r="M195" s="542"/>
      <c r="N195" s="542" t="s">
        <v>708</v>
      </c>
      <c r="O195" s="542"/>
      <c r="P195" s="542"/>
      <c r="Q195" s="542"/>
      <c r="R195" s="542"/>
      <c r="S195" s="542"/>
      <c r="T195" s="542"/>
    </row>
    <row r="196" spans="1:20" ht="14">
      <c r="A196" s="1"/>
      <c r="C196" s="542">
        <v>30337759915</v>
      </c>
      <c r="D196" s="542" t="s">
        <v>688</v>
      </c>
      <c r="E196" s="543">
        <v>45980</v>
      </c>
      <c r="F196" s="542"/>
      <c r="G196" s="543"/>
      <c r="H196" s="543"/>
      <c r="I196" s="542" t="s">
        <v>664</v>
      </c>
      <c r="J196" s="542" t="s">
        <v>682</v>
      </c>
      <c r="K196" s="542"/>
      <c r="L196" s="542"/>
      <c r="M196" s="542"/>
      <c r="N196" s="542" t="s">
        <v>708</v>
      </c>
      <c r="O196" s="542"/>
      <c r="P196" s="542"/>
      <c r="Q196" s="542"/>
      <c r="R196" s="542"/>
      <c r="S196" s="542"/>
      <c r="T196" s="542"/>
    </row>
    <row r="197" spans="1:20" ht="14">
      <c r="A197" s="1"/>
      <c r="C197" s="542">
        <v>30337759915</v>
      </c>
      <c r="D197" s="542" t="s">
        <v>688</v>
      </c>
      <c r="E197" s="543">
        <v>45980</v>
      </c>
      <c r="F197" s="542"/>
      <c r="G197" s="543"/>
      <c r="H197" s="543"/>
      <c r="I197" s="542" t="s">
        <v>667</v>
      </c>
      <c r="J197" s="542" t="s">
        <v>659</v>
      </c>
      <c r="K197" s="542"/>
      <c r="L197" s="542"/>
      <c r="M197" s="542"/>
      <c r="N197" s="542" t="s">
        <v>708</v>
      </c>
      <c r="O197" s="542"/>
      <c r="P197" s="542"/>
      <c r="Q197" s="542"/>
      <c r="R197" s="542"/>
      <c r="S197" s="542"/>
      <c r="T197" s="542"/>
    </row>
    <row r="198" spans="1:20" ht="14">
      <c r="A198" s="1"/>
      <c r="C198" s="542">
        <v>30337759915</v>
      </c>
      <c r="D198" s="542" t="s">
        <v>688</v>
      </c>
      <c r="E198" s="543">
        <v>45980</v>
      </c>
      <c r="F198" s="542"/>
      <c r="G198" s="543"/>
      <c r="H198" s="543"/>
      <c r="I198" s="542" t="s">
        <v>668</v>
      </c>
      <c r="J198" s="542" t="s">
        <v>669</v>
      </c>
      <c r="K198" s="542"/>
      <c r="L198" s="542"/>
      <c r="M198" s="542"/>
      <c r="N198" s="542" t="s">
        <v>708</v>
      </c>
      <c r="O198" s="542"/>
      <c r="P198" s="542"/>
      <c r="Q198" s="542"/>
      <c r="R198" s="542"/>
      <c r="S198" s="542"/>
      <c r="T198" s="542"/>
    </row>
    <row r="199" spans="1:20" ht="14">
      <c r="A199" s="1"/>
      <c r="C199" s="542">
        <v>30337759915</v>
      </c>
      <c r="D199" s="542" t="s">
        <v>688</v>
      </c>
      <c r="E199" s="543">
        <v>45980</v>
      </c>
      <c r="F199" s="542"/>
      <c r="G199" s="543"/>
      <c r="H199" s="543"/>
      <c r="I199" s="542" t="s">
        <v>670</v>
      </c>
      <c r="J199" s="542" t="s">
        <v>633</v>
      </c>
      <c r="K199" s="542"/>
      <c r="L199" s="542"/>
      <c r="M199" s="544">
        <v>660.02</v>
      </c>
      <c r="N199" s="542" t="s">
        <v>708</v>
      </c>
      <c r="O199" s="542"/>
      <c r="P199" s="542"/>
      <c r="Q199" s="542"/>
      <c r="R199" s="542"/>
      <c r="S199" s="542"/>
      <c r="T199" s="542"/>
    </row>
    <row r="200" spans="1:20" ht="14">
      <c r="A200" s="1"/>
      <c r="C200" s="542">
        <v>30337759915</v>
      </c>
      <c r="D200" s="542" t="s">
        <v>688</v>
      </c>
      <c r="E200" s="543">
        <v>45980</v>
      </c>
      <c r="F200" s="542"/>
      <c r="G200" s="543"/>
      <c r="H200" s="543"/>
      <c r="I200" s="542" t="s">
        <v>671</v>
      </c>
      <c r="J200" s="542" t="s">
        <v>671</v>
      </c>
      <c r="K200" s="542"/>
      <c r="L200" s="542"/>
      <c r="M200" s="542"/>
      <c r="N200" s="542" t="s">
        <v>708</v>
      </c>
      <c r="O200" s="542"/>
      <c r="P200" s="542"/>
      <c r="Q200" s="542"/>
      <c r="R200" s="542"/>
      <c r="S200" s="542"/>
      <c r="T200" s="542"/>
    </row>
    <row r="201" spans="1:20" ht="14">
      <c r="A201" s="1"/>
      <c r="C201" s="545">
        <v>30337759915</v>
      </c>
      <c r="D201" s="545" t="s">
        <v>688</v>
      </c>
      <c r="E201" s="546">
        <v>46010</v>
      </c>
      <c r="F201" s="545">
        <v>30</v>
      </c>
      <c r="G201" s="546">
        <v>45977</v>
      </c>
      <c r="H201" s="546">
        <v>46007</v>
      </c>
      <c r="I201" s="545" t="s">
        <v>648</v>
      </c>
      <c r="J201" s="545" t="s">
        <v>649</v>
      </c>
      <c r="K201" s="545">
        <v>567.86</v>
      </c>
      <c r="L201" s="545" t="s">
        <v>592</v>
      </c>
      <c r="M201" s="545"/>
      <c r="N201" s="545" t="s">
        <v>709</v>
      </c>
      <c r="O201" s="545"/>
      <c r="P201" s="545"/>
      <c r="Q201" s="545"/>
      <c r="R201" s="545"/>
      <c r="S201" s="545"/>
      <c r="T201" s="545"/>
    </row>
    <row r="202" spans="1:20" ht="14">
      <c r="A202" s="1"/>
      <c r="C202" s="545">
        <v>30337759915</v>
      </c>
      <c r="D202" s="545" t="s">
        <v>688</v>
      </c>
      <c r="E202" s="546">
        <v>46010</v>
      </c>
      <c r="F202" s="545">
        <v>30</v>
      </c>
      <c r="G202" s="546">
        <v>45977</v>
      </c>
      <c r="H202" s="546">
        <v>46007</v>
      </c>
      <c r="I202" s="545" t="s">
        <v>651</v>
      </c>
      <c r="J202" s="545" t="s">
        <v>652</v>
      </c>
      <c r="K202" s="545"/>
      <c r="L202" s="545" t="s">
        <v>653</v>
      </c>
      <c r="M202" s="545"/>
      <c r="N202" s="545" t="s">
        <v>709</v>
      </c>
      <c r="O202" s="545"/>
      <c r="P202" s="545"/>
      <c r="Q202" s="545"/>
      <c r="R202" s="545"/>
      <c r="S202" s="545"/>
      <c r="T202" s="545"/>
    </row>
    <row r="203" spans="1:20" ht="14">
      <c r="A203" s="1"/>
      <c r="C203" s="545">
        <v>30337759915</v>
      </c>
      <c r="D203" s="545" t="s">
        <v>688</v>
      </c>
      <c r="E203" s="546">
        <v>46010</v>
      </c>
      <c r="F203" s="545">
        <v>30</v>
      </c>
      <c r="G203" s="546">
        <v>45977</v>
      </c>
      <c r="H203" s="546">
        <v>46007</v>
      </c>
      <c r="I203" s="545" t="s">
        <v>648</v>
      </c>
      <c r="J203" s="545" t="s">
        <v>690</v>
      </c>
      <c r="K203" s="545">
        <v>78.58</v>
      </c>
      <c r="L203" s="545" t="s">
        <v>592</v>
      </c>
      <c r="M203" s="545"/>
      <c r="N203" s="545" t="s">
        <v>710</v>
      </c>
      <c r="O203" s="545"/>
      <c r="P203" s="545"/>
      <c r="Q203" s="545"/>
      <c r="R203" s="545"/>
      <c r="S203" s="545"/>
      <c r="T203" s="545"/>
    </row>
    <row r="204" spans="1:20" ht="14">
      <c r="A204" s="1"/>
      <c r="C204" s="545">
        <v>30337759915</v>
      </c>
      <c r="D204" s="545" t="s">
        <v>688</v>
      </c>
      <c r="E204" s="546">
        <v>46010</v>
      </c>
      <c r="F204" s="545"/>
      <c r="G204" s="546"/>
      <c r="H204" s="546"/>
      <c r="I204" s="545" t="s">
        <v>658</v>
      </c>
      <c r="J204" s="545" t="s">
        <v>659</v>
      </c>
      <c r="K204" s="545"/>
      <c r="L204" s="545"/>
      <c r="M204" s="545"/>
      <c r="N204" s="545" t="s">
        <v>711</v>
      </c>
      <c r="O204" s="545"/>
      <c r="P204" s="545"/>
      <c r="Q204" s="545"/>
      <c r="R204" s="545"/>
      <c r="S204" s="545"/>
      <c r="T204" s="545"/>
    </row>
    <row r="205" spans="1:20" ht="14">
      <c r="A205" s="1"/>
      <c r="C205" s="545">
        <v>30337759915</v>
      </c>
      <c r="D205" s="545" t="s">
        <v>688</v>
      </c>
      <c r="E205" s="546">
        <v>46010</v>
      </c>
      <c r="F205" s="545"/>
      <c r="G205" s="546"/>
      <c r="H205" s="546"/>
      <c r="I205" s="545" t="s">
        <v>664</v>
      </c>
      <c r="J205" s="545" t="s">
        <v>677</v>
      </c>
      <c r="K205" s="545"/>
      <c r="L205" s="545"/>
      <c r="M205" s="545"/>
      <c r="N205" s="545" t="s">
        <v>711</v>
      </c>
      <c r="O205" s="545"/>
      <c r="P205" s="545"/>
      <c r="Q205" s="545"/>
      <c r="R205" s="545"/>
      <c r="S205" s="545"/>
      <c r="T205" s="545"/>
    </row>
    <row r="206" spans="1:20" ht="14">
      <c r="A206" s="1"/>
      <c r="C206" s="545">
        <v>30337759915</v>
      </c>
      <c r="D206" s="545" t="s">
        <v>688</v>
      </c>
      <c r="E206" s="546">
        <v>46010</v>
      </c>
      <c r="F206" s="545"/>
      <c r="G206" s="546"/>
      <c r="H206" s="546"/>
      <c r="I206" s="545" t="s">
        <v>667</v>
      </c>
      <c r="J206" s="545" t="s">
        <v>659</v>
      </c>
      <c r="K206" s="545"/>
      <c r="L206" s="545"/>
      <c r="M206" s="545"/>
      <c r="N206" s="545" t="s">
        <v>711</v>
      </c>
      <c r="O206" s="545"/>
      <c r="P206" s="545"/>
      <c r="Q206" s="545"/>
      <c r="R206" s="545"/>
      <c r="S206" s="545"/>
      <c r="T206" s="545"/>
    </row>
    <row r="207" spans="1:20" ht="14">
      <c r="A207" s="1"/>
      <c r="C207" s="545">
        <v>30337759915</v>
      </c>
      <c r="D207" s="545" t="s">
        <v>688</v>
      </c>
      <c r="E207" s="546">
        <v>46010</v>
      </c>
      <c r="F207" s="545"/>
      <c r="G207" s="546"/>
      <c r="H207" s="546"/>
      <c r="I207" s="545" t="s">
        <v>668</v>
      </c>
      <c r="J207" s="545" t="s">
        <v>669</v>
      </c>
      <c r="K207" s="545"/>
      <c r="L207" s="545"/>
      <c r="M207" s="545"/>
      <c r="N207" s="545" t="s">
        <v>711</v>
      </c>
      <c r="O207" s="545"/>
      <c r="P207" s="545"/>
      <c r="Q207" s="545"/>
      <c r="R207" s="545"/>
      <c r="S207" s="545"/>
      <c r="T207" s="545"/>
    </row>
    <row r="208" spans="1:20" ht="14">
      <c r="A208" s="1"/>
      <c r="C208" s="545">
        <v>30337759915</v>
      </c>
      <c r="D208" s="545" t="s">
        <v>688</v>
      </c>
      <c r="E208" s="546">
        <v>46010</v>
      </c>
      <c r="F208" s="545"/>
      <c r="G208" s="546"/>
      <c r="H208" s="546"/>
      <c r="I208" s="545" t="s">
        <v>670</v>
      </c>
      <c r="J208" s="545" t="s">
        <v>633</v>
      </c>
      <c r="K208" s="545"/>
      <c r="L208" s="545"/>
      <c r="M208" s="544">
        <v>646.44000000000005</v>
      </c>
      <c r="N208" s="545" t="s">
        <v>711</v>
      </c>
      <c r="O208" s="545"/>
      <c r="P208" s="545"/>
      <c r="Q208" s="545"/>
      <c r="R208" s="545"/>
      <c r="S208" s="545"/>
      <c r="T208" s="545"/>
    </row>
    <row r="209" spans="1:20" ht="14">
      <c r="A209" s="1"/>
      <c r="C209" s="545">
        <v>30337759915</v>
      </c>
      <c r="D209" s="545" t="s">
        <v>688</v>
      </c>
      <c r="E209" s="546">
        <v>46010</v>
      </c>
      <c r="F209" s="545"/>
      <c r="G209" s="546"/>
      <c r="H209" s="546"/>
      <c r="I209" s="545" t="s">
        <v>671</v>
      </c>
      <c r="J209" s="545" t="s">
        <v>671</v>
      </c>
      <c r="K209" s="545"/>
      <c r="L209" s="545"/>
      <c r="M209" s="545"/>
      <c r="N209" s="545" t="s">
        <v>711</v>
      </c>
      <c r="O209" s="545"/>
      <c r="P209" s="545"/>
      <c r="Q209" s="545"/>
      <c r="R209" s="545"/>
      <c r="S209" s="545"/>
      <c r="T209" s="545"/>
    </row>
    <row r="210" spans="1:20" ht="14">
      <c r="A210" s="1"/>
      <c r="C210" s="545">
        <v>30337759915</v>
      </c>
      <c r="D210" s="545" t="s">
        <v>688</v>
      </c>
      <c r="E210" s="546">
        <v>46042</v>
      </c>
      <c r="F210" s="545">
        <v>31</v>
      </c>
      <c r="G210" s="546">
        <v>46007</v>
      </c>
      <c r="H210" s="546">
        <v>46038</v>
      </c>
      <c r="I210" s="545" t="s">
        <v>648</v>
      </c>
      <c r="J210" s="545" t="s">
        <v>649</v>
      </c>
      <c r="K210" s="545">
        <v>462.32</v>
      </c>
      <c r="L210" s="545" t="s">
        <v>592</v>
      </c>
      <c r="M210" s="545"/>
      <c r="N210" s="545" t="s">
        <v>712</v>
      </c>
      <c r="O210" s="545"/>
      <c r="P210" s="545"/>
      <c r="Q210" s="545"/>
      <c r="R210" s="545"/>
      <c r="S210" s="545"/>
      <c r="T210" s="545"/>
    </row>
    <row r="211" spans="1:20" ht="14">
      <c r="A211" s="1"/>
      <c r="C211" s="545">
        <v>30337759915</v>
      </c>
      <c r="D211" s="545" t="s">
        <v>688</v>
      </c>
      <c r="E211" s="546">
        <v>46042</v>
      </c>
      <c r="F211" s="545">
        <v>31</v>
      </c>
      <c r="G211" s="546">
        <v>46007</v>
      </c>
      <c r="H211" s="546">
        <v>46038</v>
      </c>
      <c r="I211" s="545" t="s">
        <v>651</v>
      </c>
      <c r="J211" s="545" t="s">
        <v>652</v>
      </c>
      <c r="K211" s="545"/>
      <c r="L211" s="545" t="s">
        <v>653</v>
      </c>
      <c r="M211" s="545"/>
      <c r="N211" s="545" t="s">
        <v>712</v>
      </c>
      <c r="O211" s="545"/>
      <c r="P211" s="545"/>
      <c r="Q211" s="545"/>
      <c r="R211" s="545"/>
      <c r="S211" s="545"/>
      <c r="T211" s="545"/>
    </row>
    <row r="212" spans="1:20" ht="14">
      <c r="A212" s="1"/>
      <c r="C212" s="545">
        <v>30337759915</v>
      </c>
      <c r="D212" s="545" t="s">
        <v>688</v>
      </c>
      <c r="E212" s="546">
        <v>46042</v>
      </c>
      <c r="F212" s="545">
        <v>31</v>
      </c>
      <c r="G212" s="546">
        <v>46007</v>
      </c>
      <c r="H212" s="546">
        <v>46038</v>
      </c>
      <c r="I212" s="545" t="s">
        <v>648</v>
      </c>
      <c r="J212" s="545" t="s">
        <v>690</v>
      </c>
      <c r="K212" s="545">
        <v>59.6</v>
      </c>
      <c r="L212" s="545" t="s">
        <v>592</v>
      </c>
      <c r="M212" s="545"/>
      <c r="N212" s="545" t="s">
        <v>713</v>
      </c>
      <c r="O212" s="545"/>
      <c r="P212" s="545"/>
      <c r="Q212" s="545"/>
      <c r="R212" s="545"/>
      <c r="S212" s="545"/>
      <c r="T212" s="545"/>
    </row>
    <row r="213" spans="1:20" ht="14">
      <c r="A213" s="1"/>
      <c r="C213" s="545">
        <v>30337759915</v>
      </c>
      <c r="D213" s="545" t="s">
        <v>688</v>
      </c>
      <c r="E213" s="546">
        <v>46042</v>
      </c>
      <c r="F213" s="545"/>
      <c r="G213" s="546"/>
      <c r="H213" s="546"/>
      <c r="I213" s="545" t="s">
        <v>658</v>
      </c>
      <c r="J213" s="545" t="s">
        <v>659</v>
      </c>
      <c r="K213" s="545"/>
      <c r="L213" s="545"/>
      <c r="M213" s="545"/>
      <c r="N213" s="545" t="s">
        <v>714</v>
      </c>
      <c r="O213" s="545"/>
      <c r="P213" s="545"/>
      <c r="Q213" s="545"/>
      <c r="R213" s="545"/>
      <c r="S213" s="545"/>
      <c r="T213" s="545"/>
    </row>
    <row r="214" spans="1:20" ht="14">
      <c r="A214" s="1"/>
      <c r="C214" s="545">
        <v>30337759915</v>
      </c>
      <c r="D214" s="545" t="s">
        <v>688</v>
      </c>
      <c r="E214" s="546">
        <v>46042</v>
      </c>
      <c r="F214" s="545"/>
      <c r="G214" s="546"/>
      <c r="H214" s="546"/>
      <c r="I214" s="545" t="s">
        <v>668</v>
      </c>
      <c r="J214" s="545" t="s">
        <v>669</v>
      </c>
      <c r="K214" s="545"/>
      <c r="L214" s="545"/>
      <c r="M214" s="545"/>
      <c r="N214" s="545" t="s">
        <v>714</v>
      </c>
      <c r="O214" s="545"/>
      <c r="P214" s="545"/>
      <c r="Q214" s="545"/>
      <c r="R214" s="545"/>
      <c r="S214" s="545"/>
      <c r="T214" s="545"/>
    </row>
    <row r="215" spans="1:20" ht="14">
      <c r="A215" s="1"/>
      <c r="C215" s="545">
        <v>30337759915</v>
      </c>
      <c r="D215" s="545" t="s">
        <v>688</v>
      </c>
      <c r="E215" s="546">
        <v>46042</v>
      </c>
      <c r="F215" s="545"/>
      <c r="G215" s="546"/>
      <c r="H215" s="546"/>
      <c r="I215" s="545" t="s">
        <v>670</v>
      </c>
      <c r="J215" s="545" t="s">
        <v>633</v>
      </c>
      <c r="K215" s="545"/>
      <c r="L215" s="545"/>
      <c r="M215" s="544">
        <v>521.91999999999996</v>
      </c>
      <c r="N215" s="545" t="s">
        <v>714</v>
      </c>
      <c r="O215" s="545"/>
      <c r="P215" s="545"/>
      <c r="Q215" s="545"/>
      <c r="R215" s="545"/>
      <c r="S215" s="545"/>
      <c r="T215" s="545"/>
    </row>
    <row r="216" spans="1:20" ht="14">
      <c r="A216" s="1"/>
      <c r="C216" s="545">
        <v>30337759915</v>
      </c>
      <c r="D216" s="545" t="s">
        <v>688</v>
      </c>
      <c r="E216" s="546">
        <v>46042</v>
      </c>
      <c r="F216" s="545"/>
      <c r="G216" s="546"/>
      <c r="H216" s="546"/>
      <c r="I216" s="545" t="s">
        <v>671</v>
      </c>
      <c r="J216" s="545" t="s">
        <v>671</v>
      </c>
      <c r="K216" s="545"/>
      <c r="L216" s="545"/>
      <c r="M216" s="545"/>
      <c r="N216" s="545" t="s">
        <v>714</v>
      </c>
      <c r="O216" s="545"/>
      <c r="P216" s="545"/>
      <c r="Q216" s="545"/>
      <c r="R216" s="545"/>
      <c r="S216" s="545"/>
      <c r="T216" s="545"/>
    </row>
    <row r="217" spans="1:20" ht="14">
      <c r="A217" s="1"/>
      <c r="C217" s="542">
        <v>30337762454</v>
      </c>
      <c r="D217" s="542" t="s">
        <v>715</v>
      </c>
      <c r="E217" s="543">
        <v>45860</v>
      </c>
      <c r="F217" s="542">
        <v>15</v>
      </c>
      <c r="G217" s="543">
        <v>45824</v>
      </c>
      <c r="H217" s="543">
        <v>45839</v>
      </c>
      <c r="I217" s="542" t="s">
        <v>648</v>
      </c>
      <c r="J217" s="542" t="s">
        <v>649</v>
      </c>
      <c r="K217" s="542">
        <v>261.58</v>
      </c>
      <c r="L217" s="542" t="s">
        <v>592</v>
      </c>
      <c r="M217" s="542"/>
      <c r="N217" s="542" t="s">
        <v>689</v>
      </c>
      <c r="O217" s="542"/>
      <c r="P217" s="542"/>
      <c r="Q217" s="542"/>
      <c r="R217" s="542"/>
      <c r="S217" s="542"/>
      <c r="T217" s="542"/>
    </row>
    <row r="218" spans="1:20" ht="14">
      <c r="A218" s="1"/>
      <c r="C218" s="542">
        <v>30337762454</v>
      </c>
      <c r="D218" s="542" t="s">
        <v>715</v>
      </c>
      <c r="E218" s="543">
        <v>45860</v>
      </c>
      <c r="F218" s="542">
        <v>15</v>
      </c>
      <c r="G218" s="543">
        <v>45824</v>
      </c>
      <c r="H218" s="543">
        <v>45839</v>
      </c>
      <c r="I218" s="542" t="s">
        <v>651</v>
      </c>
      <c r="J218" s="542" t="s">
        <v>652</v>
      </c>
      <c r="K218" s="542"/>
      <c r="L218" s="542" t="s">
        <v>653</v>
      </c>
      <c r="M218" s="542"/>
      <c r="N218" s="542" t="s">
        <v>689</v>
      </c>
      <c r="O218" s="542"/>
      <c r="P218" s="542"/>
      <c r="Q218" s="542"/>
      <c r="R218" s="542"/>
      <c r="S218" s="542"/>
      <c r="T218" s="542"/>
    </row>
    <row r="219" spans="1:20" ht="14">
      <c r="A219" s="1"/>
      <c r="C219" s="542">
        <v>30337762454</v>
      </c>
      <c r="D219" s="542" t="s">
        <v>715</v>
      </c>
      <c r="E219" s="543">
        <v>45860</v>
      </c>
      <c r="F219" s="542">
        <v>15</v>
      </c>
      <c r="G219" s="543">
        <v>45824</v>
      </c>
      <c r="H219" s="543">
        <v>45839</v>
      </c>
      <c r="I219" s="542" t="s">
        <v>648</v>
      </c>
      <c r="J219" s="542" t="s">
        <v>690</v>
      </c>
      <c r="K219" s="542">
        <v>210.1</v>
      </c>
      <c r="L219" s="542" t="s">
        <v>592</v>
      </c>
      <c r="M219" s="542"/>
      <c r="N219" s="542" t="s">
        <v>691</v>
      </c>
      <c r="O219" s="542"/>
      <c r="P219" s="542"/>
      <c r="Q219" s="542"/>
      <c r="R219" s="542"/>
      <c r="S219" s="542"/>
      <c r="T219" s="542"/>
    </row>
    <row r="220" spans="1:20" ht="14">
      <c r="A220" s="1"/>
      <c r="C220" s="542">
        <v>30337762454</v>
      </c>
      <c r="D220" s="542" t="s">
        <v>715</v>
      </c>
      <c r="E220" s="543">
        <v>45860</v>
      </c>
      <c r="F220" s="542">
        <v>15</v>
      </c>
      <c r="G220" s="543">
        <v>45824</v>
      </c>
      <c r="H220" s="543">
        <v>45839</v>
      </c>
      <c r="I220" s="542" t="s">
        <v>651</v>
      </c>
      <c r="J220" s="542" t="s">
        <v>652</v>
      </c>
      <c r="K220" s="542"/>
      <c r="L220" s="542" t="s">
        <v>653</v>
      </c>
      <c r="M220" s="542"/>
      <c r="N220" s="542" t="s">
        <v>691</v>
      </c>
      <c r="O220" s="542"/>
      <c r="P220" s="542"/>
      <c r="Q220" s="542"/>
      <c r="R220" s="542"/>
      <c r="S220" s="542"/>
      <c r="T220" s="542"/>
    </row>
    <row r="221" spans="1:20" ht="14">
      <c r="A221" s="1"/>
      <c r="C221" s="548">
        <v>30337762454</v>
      </c>
      <c r="D221" s="548" t="s">
        <v>715</v>
      </c>
      <c r="E221" s="549">
        <v>45860</v>
      </c>
      <c r="F221" s="548">
        <v>15</v>
      </c>
      <c r="G221" s="549">
        <v>45839</v>
      </c>
      <c r="H221" s="549">
        <v>45854</v>
      </c>
      <c r="I221" s="548" t="s">
        <v>648</v>
      </c>
      <c r="J221" s="548" t="s">
        <v>649</v>
      </c>
      <c r="K221" s="547">
        <v>240.52</v>
      </c>
      <c r="L221" s="548" t="s">
        <v>592</v>
      </c>
      <c r="M221" s="548"/>
      <c r="N221" s="548" t="s">
        <v>692</v>
      </c>
      <c r="O221" s="548"/>
      <c r="P221" s="548"/>
      <c r="Q221" s="548"/>
      <c r="R221" s="548"/>
      <c r="S221" s="548"/>
      <c r="T221" s="548"/>
    </row>
    <row r="222" spans="1:20" ht="14">
      <c r="A222" s="1"/>
      <c r="C222" s="548">
        <v>30337762454</v>
      </c>
      <c r="D222" s="548" t="s">
        <v>715</v>
      </c>
      <c r="E222" s="549">
        <v>45860</v>
      </c>
      <c r="F222" s="548">
        <v>15</v>
      </c>
      <c r="G222" s="549">
        <v>45839</v>
      </c>
      <c r="H222" s="549">
        <v>45854</v>
      </c>
      <c r="I222" s="548" t="s">
        <v>651</v>
      </c>
      <c r="J222" s="548" t="s">
        <v>652</v>
      </c>
      <c r="K222" s="547"/>
      <c r="L222" s="548" t="s">
        <v>653</v>
      </c>
      <c r="M222" s="548"/>
      <c r="N222" s="548" t="s">
        <v>692</v>
      </c>
      <c r="O222" s="548"/>
      <c r="P222" s="548"/>
      <c r="Q222" s="548"/>
      <c r="R222" s="548"/>
      <c r="S222" s="548"/>
      <c r="T222" s="548"/>
    </row>
    <row r="223" spans="1:20" ht="14">
      <c r="A223" s="1"/>
      <c r="C223" s="548">
        <v>30337762454</v>
      </c>
      <c r="D223" s="548" t="s">
        <v>715</v>
      </c>
      <c r="E223" s="549">
        <v>45860</v>
      </c>
      <c r="F223" s="548">
        <v>15</v>
      </c>
      <c r="G223" s="549">
        <v>45839</v>
      </c>
      <c r="H223" s="549">
        <v>45854</v>
      </c>
      <c r="I223" s="548" t="s">
        <v>648</v>
      </c>
      <c r="J223" s="548" t="s">
        <v>690</v>
      </c>
      <c r="K223" s="547">
        <v>170.18</v>
      </c>
      <c r="L223" s="548" t="s">
        <v>592</v>
      </c>
      <c r="M223" s="548"/>
      <c r="N223" s="548" t="s">
        <v>693</v>
      </c>
      <c r="O223" s="548"/>
      <c r="P223" s="548"/>
      <c r="Q223" s="548"/>
      <c r="R223" s="548"/>
      <c r="S223" s="548"/>
      <c r="T223" s="548"/>
    </row>
    <row r="224" spans="1:20" ht="14">
      <c r="A224" s="1"/>
      <c r="C224" s="542">
        <v>30337762454</v>
      </c>
      <c r="D224" s="542" t="s">
        <v>715</v>
      </c>
      <c r="E224" s="543">
        <v>45860</v>
      </c>
      <c r="F224" s="542"/>
      <c r="G224" s="543"/>
      <c r="H224" s="543"/>
      <c r="I224" s="542" t="s">
        <v>658</v>
      </c>
      <c r="J224" s="542" t="s">
        <v>659</v>
      </c>
      <c r="K224" s="542"/>
      <c r="L224" s="542"/>
      <c r="M224" s="542"/>
      <c r="N224" s="542" t="s">
        <v>694</v>
      </c>
      <c r="O224" s="542"/>
      <c r="P224" s="542"/>
      <c r="Q224" s="542"/>
      <c r="R224" s="542"/>
      <c r="S224" s="542"/>
      <c r="T224" s="542"/>
    </row>
    <row r="225" spans="1:20" ht="14">
      <c r="A225" s="1"/>
      <c r="C225" s="542">
        <v>30337762454</v>
      </c>
      <c r="D225" s="542" t="s">
        <v>715</v>
      </c>
      <c r="E225" s="543">
        <v>45860</v>
      </c>
      <c r="F225" s="542"/>
      <c r="G225" s="543"/>
      <c r="H225" s="543"/>
      <c r="I225" s="542" t="s">
        <v>664</v>
      </c>
      <c r="J225" s="542" t="s">
        <v>665</v>
      </c>
      <c r="K225" s="542"/>
      <c r="L225" s="542"/>
      <c r="M225" s="542"/>
      <c r="N225" s="542" t="s">
        <v>694</v>
      </c>
      <c r="O225" s="542"/>
      <c r="P225" s="542"/>
      <c r="Q225" s="542"/>
      <c r="R225" s="542"/>
      <c r="S225" s="542"/>
      <c r="T225" s="542"/>
    </row>
    <row r="226" spans="1:20" ht="14">
      <c r="A226" s="1"/>
      <c r="C226" s="542">
        <v>30337762454</v>
      </c>
      <c r="D226" s="542" t="s">
        <v>715</v>
      </c>
      <c r="E226" s="543">
        <v>45860</v>
      </c>
      <c r="F226" s="542"/>
      <c r="G226" s="543"/>
      <c r="H226" s="543"/>
      <c r="I226" s="542" t="s">
        <v>664</v>
      </c>
      <c r="J226" s="542" t="s">
        <v>666</v>
      </c>
      <c r="K226" s="542"/>
      <c r="L226" s="542"/>
      <c r="M226" s="542"/>
      <c r="N226" s="542" t="s">
        <v>694</v>
      </c>
      <c r="O226" s="542"/>
      <c r="P226" s="542"/>
      <c r="Q226" s="542"/>
      <c r="R226" s="542"/>
      <c r="S226" s="542"/>
      <c r="T226" s="542"/>
    </row>
    <row r="227" spans="1:20" ht="14">
      <c r="A227" s="1"/>
      <c r="C227" s="542">
        <v>30337762454</v>
      </c>
      <c r="D227" s="542" t="s">
        <v>715</v>
      </c>
      <c r="E227" s="543">
        <v>45860</v>
      </c>
      <c r="F227" s="542"/>
      <c r="G227" s="543"/>
      <c r="H227" s="543"/>
      <c r="I227" s="542" t="s">
        <v>667</v>
      </c>
      <c r="J227" s="542" t="s">
        <v>659</v>
      </c>
      <c r="K227" s="542"/>
      <c r="L227" s="542"/>
      <c r="M227" s="542"/>
      <c r="N227" s="542" t="s">
        <v>694</v>
      </c>
      <c r="O227" s="542"/>
      <c r="P227" s="542"/>
      <c r="Q227" s="542"/>
      <c r="R227" s="542"/>
      <c r="S227" s="542"/>
      <c r="T227" s="542"/>
    </row>
    <row r="228" spans="1:20" ht="14">
      <c r="A228" s="1"/>
      <c r="C228" s="542">
        <v>30337762454</v>
      </c>
      <c r="D228" s="542" t="s">
        <v>715</v>
      </c>
      <c r="E228" s="543">
        <v>45860</v>
      </c>
      <c r="F228" s="542"/>
      <c r="G228" s="543"/>
      <c r="H228" s="543"/>
      <c r="I228" s="542" t="s">
        <v>668</v>
      </c>
      <c r="J228" s="542" t="s">
        <v>669</v>
      </c>
      <c r="K228" s="542"/>
      <c r="L228" s="542"/>
      <c r="M228" s="542"/>
      <c r="N228" s="542" t="s">
        <v>694</v>
      </c>
      <c r="O228" s="542"/>
      <c r="P228" s="542"/>
      <c r="Q228" s="542"/>
      <c r="R228" s="542"/>
      <c r="S228" s="542"/>
      <c r="T228" s="542"/>
    </row>
    <row r="229" spans="1:20" ht="14">
      <c r="A229" s="1"/>
      <c r="C229" s="542">
        <v>30337762454</v>
      </c>
      <c r="D229" s="542" t="s">
        <v>715</v>
      </c>
      <c r="E229" s="543">
        <v>45860</v>
      </c>
      <c r="F229" s="542"/>
      <c r="G229" s="543"/>
      <c r="H229" s="543"/>
      <c r="I229" s="542" t="s">
        <v>670</v>
      </c>
      <c r="J229" s="542" t="s">
        <v>633</v>
      </c>
      <c r="K229" s="544">
        <f>K221+K223</f>
        <v>410.70000000000005</v>
      </c>
      <c r="L229" s="542" t="s">
        <v>592</v>
      </c>
      <c r="M229" s="542">
        <v>882.38</v>
      </c>
      <c r="N229" s="542" t="s">
        <v>694</v>
      </c>
      <c r="O229" s="542"/>
      <c r="P229" s="542"/>
      <c r="Q229" s="542"/>
      <c r="R229" s="542"/>
      <c r="S229" s="542"/>
      <c r="T229" s="542"/>
    </row>
    <row r="230" spans="1:20" ht="14">
      <c r="A230" s="1"/>
      <c r="C230" s="542">
        <v>30337762454</v>
      </c>
      <c r="D230" s="542" t="s">
        <v>715</v>
      </c>
      <c r="E230" s="543">
        <v>45860</v>
      </c>
      <c r="F230" s="542"/>
      <c r="G230" s="543"/>
      <c r="H230" s="543"/>
      <c r="I230" s="542" t="s">
        <v>671</v>
      </c>
      <c r="J230" s="542" t="s">
        <v>671</v>
      </c>
      <c r="K230" s="542"/>
      <c r="L230" s="542"/>
      <c r="M230" s="542"/>
      <c r="N230" s="542" t="s">
        <v>694</v>
      </c>
      <c r="O230" s="542"/>
      <c r="P230" s="542"/>
      <c r="Q230" s="542"/>
      <c r="R230" s="542"/>
      <c r="S230" s="542"/>
      <c r="T230" s="542"/>
    </row>
    <row r="231" spans="1:20" ht="14">
      <c r="A231" s="1"/>
      <c r="C231" s="548">
        <v>30337762454</v>
      </c>
      <c r="D231" s="548" t="s">
        <v>715</v>
      </c>
      <c r="E231" s="549">
        <v>45888</v>
      </c>
      <c r="F231" s="548">
        <v>15</v>
      </c>
      <c r="G231" s="549">
        <v>45839</v>
      </c>
      <c r="H231" s="549">
        <v>45854</v>
      </c>
      <c r="I231" s="548" t="s">
        <v>648</v>
      </c>
      <c r="J231" s="548" t="s">
        <v>649</v>
      </c>
      <c r="K231" s="548">
        <v>240.26</v>
      </c>
      <c r="L231" s="548" t="s">
        <v>592</v>
      </c>
      <c r="M231" s="548"/>
      <c r="N231" s="548" t="s">
        <v>692</v>
      </c>
      <c r="O231" s="548"/>
      <c r="P231" s="548"/>
      <c r="Q231" s="548"/>
      <c r="R231" s="548"/>
      <c r="S231" s="548"/>
      <c r="T231" s="548"/>
    </row>
    <row r="232" spans="1:20" ht="14">
      <c r="A232" s="1"/>
      <c r="C232" s="548">
        <v>30337762454</v>
      </c>
      <c r="D232" s="548" t="s">
        <v>715</v>
      </c>
      <c r="E232" s="549">
        <v>45888</v>
      </c>
      <c r="F232" s="548">
        <v>15</v>
      </c>
      <c r="G232" s="549">
        <v>45839</v>
      </c>
      <c r="H232" s="549">
        <v>45854</v>
      </c>
      <c r="I232" s="548" t="s">
        <v>651</v>
      </c>
      <c r="J232" s="548" t="s">
        <v>652</v>
      </c>
      <c r="K232" s="548"/>
      <c r="L232" s="548" t="s">
        <v>653</v>
      </c>
      <c r="M232" s="548"/>
      <c r="N232" s="548" t="s">
        <v>692</v>
      </c>
      <c r="O232" s="548"/>
      <c r="P232" s="548"/>
      <c r="Q232" s="548"/>
      <c r="R232" s="548"/>
      <c r="S232" s="548"/>
      <c r="T232" s="548"/>
    </row>
    <row r="233" spans="1:20" ht="14">
      <c r="A233" s="1"/>
      <c r="C233" s="548">
        <v>30337762454</v>
      </c>
      <c r="D233" s="548" t="s">
        <v>715</v>
      </c>
      <c r="E233" s="549">
        <v>45888</v>
      </c>
      <c r="F233" s="548">
        <v>15</v>
      </c>
      <c r="G233" s="549">
        <v>45839</v>
      </c>
      <c r="H233" s="549">
        <v>45854</v>
      </c>
      <c r="I233" s="548" t="s">
        <v>648</v>
      </c>
      <c r="J233" s="548" t="s">
        <v>690</v>
      </c>
      <c r="K233" s="548">
        <v>166.3</v>
      </c>
      <c r="L233" s="548" t="s">
        <v>592</v>
      </c>
      <c r="M233" s="548"/>
      <c r="N233" s="548" t="s">
        <v>693</v>
      </c>
      <c r="O233" s="548"/>
      <c r="P233" s="548"/>
      <c r="Q233" s="548"/>
      <c r="R233" s="548"/>
      <c r="S233" s="548"/>
      <c r="T233" s="548"/>
    </row>
    <row r="234" spans="1:20" ht="14">
      <c r="A234" s="1"/>
      <c r="C234" s="545">
        <v>30337762454</v>
      </c>
      <c r="D234" s="545" t="s">
        <v>715</v>
      </c>
      <c r="E234" s="546">
        <v>45888</v>
      </c>
      <c r="F234" s="545">
        <v>31</v>
      </c>
      <c r="G234" s="546">
        <v>45854</v>
      </c>
      <c r="H234" s="546">
        <v>45885</v>
      </c>
      <c r="I234" s="545" t="s">
        <v>648</v>
      </c>
      <c r="J234" s="545" t="s">
        <v>649</v>
      </c>
      <c r="K234" s="545">
        <v>525.85</v>
      </c>
      <c r="L234" s="545" t="s">
        <v>592</v>
      </c>
      <c r="M234" s="545"/>
      <c r="N234" s="545" t="s">
        <v>695</v>
      </c>
      <c r="O234" s="545"/>
      <c r="P234" s="545"/>
      <c r="Q234" s="545"/>
      <c r="R234" s="545"/>
      <c r="S234" s="545"/>
      <c r="T234" s="545"/>
    </row>
    <row r="235" spans="1:20" ht="14">
      <c r="A235" s="1"/>
      <c r="C235" s="545">
        <v>30337762454</v>
      </c>
      <c r="D235" s="545" t="s">
        <v>715</v>
      </c>
      <c r="E235" s="546">
        <v>45888</v>
      </c>
      <c r="F235" s="545">
        <v>31</v>
      </c>
      <c r="G235" s="546">
        <v>45854</v>
      </c>
      <c r="H235" s="546">
        <v>45885</v>
      </c>
      <c r="I235" s="545" t="s">
        <v>651</v>
      </c>
      <c r="J235" s="545" t="s">
        <v>652</v>
      </c>
      <c r="K235" s="545"/>
      <c r="L235" s="545" t="s">
        <v>653</v>
      </c>
      <c r="M235" s="545"/>
      <c r="N235" s="545" t="s">
        <v>695</v>
      </c>
      <c r="O235" s="545"/>
      <c r="P235" s="545"/>
      <c r="Q235" s="545"/>
      <c r="R235" s="545"/>
      <c r="S235" s="545"/>
      <c r="T235" s="545"/>
    </row>
    <row r="236" spans="1:20" ht="14">
      <c r="A236" s="1"/>
      <c r="C236" s="545">
        <v>30337762454</v>
      </c>
      <c r="D236" s="545" t="s">
        <v>715</v>
      </c>
      <c r="E236" s="546">
        <v>45888</v>
      </c>
      <c r="F236" s="545">
        <v>31</v>
      </c>
      <c r="G236" s="546">
        <v>45854</v>
      </c>
      <c r="H236" s="546">
        <v>45885</v>
      </c>
      <c r="I236" s="545" t="s">
        <v>648</v>
      </c>
      <c r="J236" s="545" t="s">
        <v>690</v>
      </c>
      <c r="K236" s="545">
        <v>510.38</v>
      </c>
      <c r="L236" s="545" t="s">
        <v>592</v>
      </c>
      <c r="M236" s="545"/>
      <c r="N236" s="545" t="s">
        <v>696</v>
      </c>
      <c r="O236" s="545"/>
      <c r="P236" s="545"/>
      <c r="Q236" s="545"/>
      <c r="R236" s="545"/>
      <c r="S236" s="545"/>
      <c r="T236" s="545"/>
    </row>
    <row r="237" spans="1:20" ht="14">
      <c r="A237" s="1"/>
      <c r="C237" s="545">
        <v>30337762454</v>
      </c>
      <c r="D237" s="545" t="s">
        <v>715</v>
      </c>
      <c r="E237" s="546">
        <v>45888</v>
      </c>
      <c r="F237" s="545"/>
      <c r="G237" s="546"/>
      <c r="H237" s="546"/>
      <c r="I237" s="545" t="s">
        <v>658</v>
      </c>
      <c r="J237" s="545" t="s">
        <v>659</v>
      </c>
      <c r="K237" s="545"/>
      <c r="L237" s="545"/>
      <c r="M237" s="545"/>
      <c r="N237" s="545" t="s">
        <v>716</v>
      </c>
      <c r="O237" s="545"/>
      <c r="P237" s="545"/>
      <c r="Q237" s="545"/>
      <c r="R237" s="545"/>
      <c r="S237" s="545"/>
      <c r="T237" s="545"/>
    </row>
    <row r="238" spans="1:20" ht="14">
      <c r="A238" s="1"/>
      <c r="C238" s="545">
        <v>30337762454</v>
      </c>
      <c r="D238" s="545" t="s">
        <v>715</v>
      </c>
      <c r="E238" s="546">
        <v>45888</v>
      </c>
      <c r="F238" s="545"/>
      <c r="G238" s="546"/>
      <c r="H238" s="546"/>
      <c r="I238" s="545" t="s">
        <v>664</v>
      </c>
      <c r="J238" s="545" t="s">
        <v>674</v>
      </c>
      <c r="K238" s="545"/>
      <c r="L238" s="545"/>
      <c r="M238" s="545"/>
      <c r="N238" s="545" t="s">
        <v>716</v>
      </c>
      <c r="O238" s="545"/>
      <c r="P238" s="545"/>
      <c r="Q238" s="545"/>
      <c r="R238" s="545"/>
      <c r="S238" s="545"/>
      <c r="T238" s="545"/>
    </row>
    <row r="239" spans="1:20" ht="14">
      <c r="A239" s="1"/>
      <c r="C239" s="545">
        <v>30337762454</v>
      </c>
      <c r="D239" s="545" t="s">
        <v>715</v>
      </c>
      <c r="E239" s="546">
        <v>45888</v>
      </c>
      <c r="F239" s="545"/>
      <c r="G239" s="546"/>
      <c r="H239" s="546"/>
      <c r="I239" s="545" t="s">
        <v>664</v>
      </c>
      <c r="J239" s="545" t="s">
        <v>717</v>
      </c>
      <c r="K239" s="545"/>
      <c r="L239" s="545"/>
      <c r="M239" s="545"/>
      <c r="N239" s="545" t="s">
        <v>716</v>
      </c>
      <c r="O239" s="545"/>
      <c r="P239" s="545"/>
      <c r="Q239" s="545"/>
      <c r="R239" s="545"/>
      <c r="S239" s="545"/>
      <c r="T239" s="545"/>
    </row>
    <row r="240" spans="1:20" ht="14">
      <c r="A240" s="1"/>
      <c r="C240" s="545">
        <v>30337762454</v>
      </c>
      <c r="D240" s="545" t="s">
        <v>715</v>
      </c>
      <c r="E240" s="546">
        <v>45888</v>
      </c>
      <c r="F240" s="545"/>
      <c r="G240" s="546"/>
      <c r="H240" s="546"/>
      <c r="I240" s="545" t="s">
        <v>667</v>
      </c>
      <c r="J240" s="545" t="s">
        <v>659</v>
      </c>
      <c r="K240" s="545"/>
      <c r="L240" s="545"/>
      <c r="M240" s="545"/>
      <c r="N240" s="545" t="s">
        <v>716</v>
      </c>
      <c r="O240" s="545"/>
      <c r="P240" s="545"/>
      <c r="Q240" s="545"/>
      <c r="R240" s="545"/>
      <c r="S240" s="545"/>
      <c r="T240" s="545"/>
    </row>
    <row r="241" spans="1:20" ht="14">
      <c r="A241" s="1"/>
      <c r="C241" s="545">
        <v>30337762454</v>
      </c>
      <c r="D241" s="545" t="s">
        <v>715</v>
      </c>
      <c r="E241" s="546">
        <v>45888</v>
      </c>
      <c r="F241" s="545"/>
      <c r="G241" s="546"/>
      <c r="H241" s="546"/>
      <c r="I241" s="545" t="s">
        <v>668</v>
      </c>
      <c r="J241" s="545" t="s">
        <v>669</v>
      </c>
      <c r="K241" s="545"/>
      <c r="L241" s="545"/>
      <c r="M241" s="545"/>
      <c r="N241" s="545" t="s">
        <v>716</v>
      </c>
      <c r="O241" s="545"/>
      <c r="P241" s="545"/>
      <c r="Q241" s="545"/>
      <c r="R241" s="545"/>
      <c r="S241" s="545"/>
      <c r="T241" s="545"/>
    </row>
    <row r="242" spans="1:20" ht="14">
      <c r="A242" s="1"/>
      <c r="C242" s="545">
        <v>30337762454</v>
      </c>
      <c r="D242" s="545" t="s">
        <v>715</v>
      </c>
      <c r="E242" s="546">
        <v>45888</v>
      </c>
      <c r="F242" s="545"/>
      <c r="G242" s="546"/>
      <c r="H242" s="546"/>
      <c r="I242" s="545" t="s">
        <v>670</v>
      </c>
      <c r="J242" s="545" t="s">
        <v>633</v>
      </c>
      <c r="K242" s="548">
        <f>M242-K231-K233</f>
        <v>1036.23</v>
      </c>
      <c r="L242" s="545"/>
      <c r="M242" s="597">
        <v>1442.79</v>
      </c>
      <c r="N242" s="545" t="s">
        <v>716</v>
      </c>
      <c r="O242" s="545"/>
      <c r="P242" s="545"/>
      <c r="Q242" s="545"/>
      <c r="R242" s="545"/>
      <c r="S242" s="545"/>
      <c r="T242" s="545"/>
    </row>
    <row r="243" spans="1:20" ht="14">
      <c r="A243" s="1"/>
      <c r="C243" s="545">
        <v>30337762454</v>
      </c>
      <c r="D243" s="545" t="s">
        <v>715</v>
      </c>
      <c r="E243" s="546">
        <v>45888</v>
      </c>
      <c r="F243" s="545"/>
      <c r="G243" s="546"/>
      <c r="H243" s="546"/>
      <c r="I243" s="545" t="s">
        <v>671</v>
      </c>
      <c r="J243" s="545" t="s">
        <v>671</v>
      </c>
      <c r="K243" s="545"/>
      <c r="L243" s="545"/>
      <c r="M243" s="545"/>
      <c r="N243" s="545" t="s">
        <v>716</v>
      </c>
      <c r="O243" s="545"/>
      <c r="P243" s="545"/>
      <c r="Q243" s="545"/>
      <c r="R243" s="545"/>
      <c r="S243" s="545"/>
      <c r="T243" s="545"/>
    </row>
    <row r="244" spans="1:20" ht="14">
      <c r="A244" s="1"/>
      <c r="C244" s="542">
        <v>30337762454</v>
      </c>
      <c r="D244" s="542" t="s">
        <v>715</v>
      </c>
      <c r="E244" s="543">
        <v>45922</v>
      </c>
      <c r="F244" s="542">
        <v>31</v>
      </c>
      <c r="G244" s="543" t="s">
        <v>698</v>
      </c>
      <c r="H244" s="543" t="s">
        <v>699</v>
      </c>
      <c r="I244" s="542" t="s">
        <v>648</v>
      </c>
      <c r="J244" s="542" t="s">
        <v>649</v>
      </c>
      <c r="K244" s="542">
        <v>412.91</v>
      </c>
      <c r="L244" s="542" t="s">
        <v>592</v>
      </c>
      <c r="M244" s="542"/>
      <c r="N244" s="542" t="s">
        <v>700</v>
      </c>
      <c r="O244" s="542"/>
      <c r="P244" s="542"/>
      <c r="Q244" s="542"/>
      <c r="R244" s="542"/>
      <c r="S244" s="542"/>
      <c r="T244" s="542"/>
    </row>
    <row r="245" spans="1:20" ht="14">
      <c r="A245" s="1"/>
      <c r="C245" s="542">
        <v>30337762454</v>
      </c>
      <c r="D245" s="542" t="s">
        <v>715</v>
      </c>
      <c r="E245" s="543">
        <v>45922</v>
      </c>
      <c r="F245" s="542">
        <v>31</v>
      </c>
      <c r="G245" s="543" t="s">
        <v>698</v>
      </c>
      <c r="H245" s="543" t="s">
        <v>699</v>
      </c>
      <c r="I245" s="542" t="s">
        <v>651</v>
      </c>
      <c r="J245" s="542" t="s">
        <v>652</v>
      </c>
      <c r="K245" s="542"/>
      <c r="L245" s="542" t="s">
        <v>653</v>
      </c>
      <c r="M245" s="542"/>
      <c r="N245" s="542" t="s">
        <v>700</v>
      </c>
      <c r="O245" s="542"/>
      <c r="P245" s="542"/>
      <c r="Q245" s="542"/>
      <c r="R245" s="542"/>
      <c r="S245" s="542"/>
      <c r="T245" s="542"/>
    </row>
    <row r="246" spans="1:20" ht="14">
      <c r="A246" s="1"/>
      <c r="C246" s="542">
        <v>30337762454</v>
      </c>
      <c r="D246" s="542" t="s">
        <v>715</v>
      </c>
      <c r="E246" s="543">
        <v>45922</v>
      </c>
      <c r="F246" s="542">
        <v>31</v>
      </c>
      <c r="G246" s="543" t="s">
        <v>698</v>
      </c>
      <c r="H246" s="543" t="s">
        <v>699</v>
      </c>
      <c r="I246" s="542" t="s">
        <v>648</v>
      </c>
      <c r="J246" s="542" t="s">
        <v>690</v>
      </c>
      <c r="K246" s="542">
        <v>503.77</v>
      </c>
      <c r="L246" s="542" t="s">
        <v>592</v>
      </c>
      <c r="M246" s="542"/>
      <c r="N246" s="542" t="s">
        <v>701</v>
      </c>
      <c r="O246" s="542"/>
      <c r="P246" s="542"/>
      <c r="Q246" s="542"/>
      <c r="R246" s="542"/>
      <c r="S246" s="542"/>
      <c r="T246" s="542"/>
    </row>
    <row r="247" spans="1:20" ht="14">
      <c r="A247" s="1"/>
      <c r="C247" s="542">
        <v>30337762454</v>
      </c>
      <c r="D247" s="542" t="s">
        <v>715</v>
      </c>
      <c r="E247" s="543">
        <v>45922</v>
      </c>
      <c r="F247" s="542"/>
      <c r="G247" s="543"/>
      <c r="H247" s="543"/>
      <c r="I247" s="542" t="s">
        <v>658</v>
      </c>
      <c r="J247" s="542" t="s">
        <v>659</v>
      </c>
      <c r="K247" s="542"/>
      <c r="L247" s="542"/>
      <c r="M247" s="542"/>
      <c r="N247" s="542" t="s">
        <v>702</v>
      </c>
      <c r="O247" s="542"/>
      <c r="P247" s="542"/>
      <c r="Q247" s="542"/>
      <c r="R247" s="542"/>
      <c r="S247" s="542"/>
      <c r="T247" s="542"/>
    </row>
    <row r="248" spans="1:20" ht="14">
      <c r="A248" s="1"/>
      <c r="C248" s="542">
        <v>30337762454</v>
      </c>
      <c r="D248" s="542" t="s">
        <v>715</v>
      </c>
      <c r="E248" s="543">
        <v>45922</v>
      </c>
      <c r="F248" s="542"/>
      <c r="G248" s="543"/>
      <c r="H248" s="543"/>
      <c r="I248" s="542" t="s">
        <v>664</v>
      </c>
      <c r="J248" s="542" t="s">
        <v>677</v>
      </c>
      <c r="K248" s="542"/>
      <c r="L248" s="542"/>
      <c r="M248" s="542"/>
      <c r="N248" s="542" t="s">
        <v>702</v>
      </c>
      <c r="O248" s="542"/>
      <c r="P248" s="542"/>
      <c r="Q248" s="542"/>
      <c r="R248" s="542"/>
      <c r="S248" s="542"/>
      <c r="T248" s="542"/>
    </row>
    <row r="249" spans="1:20" ht="14">
      <c r="A249" s="1"/>
      <c r="C249" s="542">
        <v>30337762454</v>
      </c>
      <c r="D249" s="542" t="s">
        <v>715</v>
      </c>
      <c r="E249" s="543">
        <v>45922</v>
      </c>
      <c r="F249" s="542"/>
      <c r="G249" s="543"/>
      <c r="H249" s="543"/>
      <c r="I249" s="542" t="s">
        <v>667</v>
      </c>
      <c r="J249" s="542" t="s">
        <v>659</v>
      </c>
      <c r="K249" s="542"/>
      <c r="L249" s="542"/>
      <c r="M249" s="542"/>
      <c r="N249" s="542" t="s">
        <v>702</v>
      </c>
      <c r="O249" s="542"/>
      <c r="P249" s="542"/>
      <c r="Q249" s="542"/>
      <c r="R249" s="542"/>
      <c r="S249" s="542"/>
      <c r="T249" s="542"/>
    </row>
    <row r="250" spans="1:20" ht="14">
      <c r="A250" s="1"/>
      <c r="C250" s="542">
        <v>30337762454</v>
      </c>
      <c r="D250" s="542" t="s">
        <v>715</v>
      </c>
      <c r="E250" s="543">
        <v>45922</v>
      </c>
      <c r="F250" s="542"/>
      <c r="G250" s="543"/>
      <c r="H250" s="543"/>
      <c r="I250" s="542" t="s">
        <v>668</v>
      </c>
      <c r="J250" s="542" t="s">
        <v>669</v>
      </c>
      <c r="K250" s="542"/>
      <c r="L250" s="542"/>
      <c r="M250" s="542"/>
      <c r="N250" s="542" t="s">
        <v>702</v>
      </c>
      <c r="O250" s="542"/>
      <c r="P250" s="542"/>
      <c r="Q250" s="542"/>
      <c r="R250" s="542"/>
      <c r="S250" s="542"/>
      <c r="T250" s="542"/>
    </row>
    <row r="251" spans="1:20" ht="14">
      <c r="A251" s="1"/>
      <c r="C251" s="542">
        <v>30337762454</v>
      </c>
      <c r="D251" s="542" t="s">
        <v>715</v>
      </c>
      <c r="E251" s="543">
        <v>45922</v>
      </c>
      <c r="F251" s="542"/>
      <c r="G251" s="543"/>
      <c r="H251" s="543"/>
      <c r="I251" s="542" t="s">
        <v>670</v>
      </c>
      <c r="J251" s="542" t="s">
        <v>633</v>
      </c>
      <c r="K251" s="542"/>
      <c r="L251" s="542"/>
      <c r="M251" s="544">
        <v>916.68</v>
      </c>
      <c r="N251" s="542" t="s">
        <v>702</v>
      </c>
      <c r="O251" s="542"/>
      <c r="P251" s="542"/>
      <c r="Q251" s="542"/>
      <c r="R251" s="542"/>
      <c r="S251" s="542"/>
      <c r="T251" s="542"/>
    </row>
    <row r="252" spans="1:20" ht="14">
      <c r="A252" s="1"/>
      <c r="C252" s="542">
        <v>30337762454</v>
      </c>
      <c r="D252" s="542" t="s">
        <v>715</v>
      </c>
      <c r="E252" s="543">
        <v>45922</v>
      </c>
      <c r="F252" s="542"/>
      <c r="G252" s="543"/>
      <c r="H252" s="543"/>
      <c r="I252" s="542" t="s">
        <v>671</v>
      </c>
      <c r="J252" s="542" t="s">
        <v>671</v>
      </c>
      <c r="K252" s="542"/>
      <c r="L252" s="542"/>
      <c r="M252" s="542"/>
      <c r="N252" s="542" t="s">
        <v>702</v>
      </c>
      <c r="O252" s="542"/>
      <c r="P252" s="542"/>
      <c r="Q252" s="542"/>
      <c r="R252" s="542"/>
      <c r="S252" s="542"/>
      <c r="T252" s="542"/>
    </row>
    <row r="253" spans="1:20" ht="14">
      <c r="A253" s="1"/>
      <c r="C253" s="545">
        <v>30337762454</v>
      </c>
      <c r="D253" s="545" t="s">
        <v>715</v>
      </c>
      <c r="E253" s="546">
        <v>45950</v>
      </c>
      <c r="F253" s="545">
        <v>30</v>
      </c>
      <c r="G253" s="546">
        <v>45916</v>
      </c>
      <c r="H253" s="546">
        <v>45946</v>
      </c>
      <c r="I253" s="545" t="s">
        <v>648</v>
      </c>
      <c r="J253" s="545" t="s">
        <v>649</v>
      </c>
      <c r="K253" s="545">
        <v>410.23</v>
      </c>
      <c r="L253" s="545" t="s">
        <v>592</v>
      </c>
      <c r="M253" s="545"/>
      <c r="N253" s="545" t="s">
        <v>703</v>
      </c>
      <c r="O253" s="545"/>
      <c r="P253" s="545"/>
      <c r="Q253" s="545"/>
      <c r="R253" s="545"/>
      <c r="S253" s="545"/>
      <c r="T253" s="545"/>
    </row>
    <row r="254" spans="1:20" ht="14">
      <c r="A254" s="1"/>
      <c r="C254" s="545">
        <v>30337762454</v>
      </c>
      <c r="D254" s="545" t="s">
        <v>715</v>
      </c>
      <c r="E254" s="546">
        <v>45950</v>
      </c>
      <c r="F254" s="545">
        <v>30</v>
      </c>
      <c r="G254" s="546">
        <v>45916</v>
      </c>
      <c r="H254" s="546">
        <v>45946</v>
      </c>
      <c r="I254" s="545" t="s">
        <v>651</v>
      </c>
      <c r="J254" s="545" t="s">
        <v>652</v>
      </c>
      <c r="K254" s="545"/>
      <c r="L254" s="545" t="s">
        <v>653</v>
      </c>
      <c r="M254" s="545"/>
      <c r="N254" s="545" t="s">
        <v>703</v>
      </c>
      <c r="O254" s="545"/>
      <c r="P254" s="545"/>
      <c r="Q254" s="545"/>
      <c r="R254" s="545"/>
      <c r="S254" s="545"/>
      <c r="T254" s="545"/>
    </row>
    <row r="255" spans="1:20" ht="14">
      <c r="A255" s="1"/>
      <c r="C255" s="545">
        <v>30337762454</v>
      </c>
      <c r="D255" s="545" t="s">
        <v>715</v>
      </c>
      <c r="E255" s="546">
        <v>45950</v>
      </c>
      <c r="F255" s="545">
        <v>30</v>
      </c>
      <c r="G255" s="546">
        <v>45916</v>
      </c>
      <c r="H255" s="546">
        <v>45946</v>
      </c>
      <c r="I255" s="545" t="s">
        <v>648</v>
      </c>
      <c r="J255" s="545" t="s">
        <v>690</v>
      </c>
      <c r="K255" s="545">
        <v>775.23</v>
      </c>
      <c r="L255" s="545" t="s">
        <v>592</v>
      </c>
      <c r="M255" s="545"/>
      <c r="N255" s="545" t="s">
        <v>704</v>
      </c>
      <c r="O255" s="545"/>
      <c r="P255" s="545"/>
      <c r="Q255" s="545"/>
      <c r="R255" s="545"/>
      <c r="S255" s="545"/>
      <c r="T255" s="545"/>
    </row>
    <row r="256" spans="1:20" ht="14">
      <c r="A256" s="1"/>
      <c r="C256" s="545">
        <v>30337762454</v>
      </c>
      <c r="D256" s="545" t="s">
        <v>715</v>
      </c>
      <c r="E256" s="546">
        <v>45950</v>
      </c>
      <c r="F256" s="545"/>
      <c r="G256" s="546"/>
      <c r="H256" s="546"/>
      <c r="I256" s="545" t="s">
        <v>658</v>
      </c>
      <c r="J256" s="545" t="s">
        <v>659</v>
      </c>
      <c r="K256" s="545"/>
      <c r="L256" s="545"/>
      <c r="M256" s="545"/>
      <c r="N256" s="545" t="s">
        <v>705</v>
      </c>
      <c r="O256" s="545"/>
      <c r="P256" s="545"/>
      <c r="Q256" s="545"/>
      <c r="R256" s="545"/>
      <c r="S256" s="545"/>
      <c r="T256" s="545"/>
    </row>
    <row r="257" spans="1:20" ht="14">
      <c r="A257" s="1"/>
      <c r="C257" s="545">
        <v>30337762454</v>
      </c>
      <c r="D257" s="545" t="s">
        <v>715</v>
      </c>
      <c r="E257" s="546">
        <v>45950</v>
      </c>
      <c r="F257" s="545"/>
      <c r="G257" s="546"/>
      <c r="H257" s="546"/>
      <c r="I257" s="545" t="s">
        <v>664</v>
      </c>
      <c r="J257" s="545" t="s">
        <v>677</v>
      </c>
      <c r="K257" s="545"/>
      <c r="L257" s="545"/>
      <c r="M257" s="545"/>
      <c r="N257" s="545" t="s">
        <v>705</v>
      </c>
      <c r="O257" s="545"/>
      <c r="P257" s="545"/>
      <c r="Q257" s="545"/>
      <c r="R257" s="545"/>
      <c r="S257" s="545"/>
      <c r="T257" s="545"/>
    </row>
    <row r="258" spans="1:20" ht="14">
      <c r="A258" s="1"/>
      <c r="C258" s="545">
        <v>30337762454</v>
      </c>
      <c r="D258" s="545" t="s">
        <v>715</v>
      </c>
      <c r="E258" s="546">
        <v>45950</v>
      </c>
      <c r="F258" s="545"/>
      <c r="G258" s="546"/>
      <c r="H258" s="546"/>
      <c r="I258" s="545" t="s">
        <v>664</v>
      </c>
      <c r="J258" s="545" t="s">
        <v>666</v>
      </c>
      <c r="K258" s="545"/>
      <c r="L258" s="545"/>
      <c r="M258" s="545"/>
      <c r="N258" s="545" t="s">
        <v>705</v>
      </c>
      <c r="O258" s="545"/>
      <c r="P258" s="545"/>
      <c r="Q258" s="545"/>
      <c r="R258" s="545"/>
      <c r="S258" s="545"/>
      <c r="T258" s="545"/>
    </row>
    <row r="259" spans="1:20" ht="14">
      <c r="A259" s="1"/>
      <c r="C259" s="545">
        <v>30337762454</v>
      </c>
      <c r="D259" s="545" t="s">
        <v>715</v>
      </c>
      <c r="E259" s="546">
        <v>45950</v>
      </c>
      <c r="F259" s="545"/>
      <c r="G259" s="546"/>
      <c r="H259" s="546"/>
      <c r="I259" s="545" t="s">
        <v>667</v>
      </c>
      <c r="J259" s="545" t="s">
        <v>659</v>
      </c>
      <c r="K259" s="545"/>
      <c r="L259" s="545"/>
      <c r="M259" s="545"/>
      <c r="N259" s="545" t="s">
        <v>705</v>
      </c>
      <c r="O259" s="545"/>
      <c r="P259" s="545"/>
      <c r="Q259" s="545"/>
      <c r="R259" s="545"/>
      <c r="S259" s="545"/>
      <c r="T259" s="545"/>
    </row>
    <row r="260" spans="1:20" ht="14">
      <c r="A260" s="1"/>
      <c r="C260" s="545">
        <v>30337762454</v>
      </c>
      <c r="D260" s="545" t="s">
        <v>715</v>
      </c>
      <c r="E260" s="546">
        <v>45950</v>
      </c>
      <c r="F260" s="545"/>
      <c r="G260" s="546"/>
      <c r="H260" s="546"/>
      <c r="I260" s="545" t="s">
        <v>668</v>
      </c>
      <c r="J260" s="545" t="s">
        <v>669</v>
      </c>
      <c r="K260" s="545"/>
      <c r="L260" s="545"/>
      <c r="M260" s="545"/>
      <c r="N260" s="545" t="s">
        <v>705</v>
      </c>
      <c r="O260" s="545"/>
      <c r="P260" s="545"/>
      <c r="Q260" s="545"/>
      <c r="R260" s="545"/>
      <c r="S260" s="545"/>
      <c r="T260" s="545"/>
    </row>
    <row r="261" spans="1:20" ht="14">
      <c r="A261" s="1"/>
      <c r="C261" s="545">
        <v>30337762454</v>
      </c>
      <c r="D261" s="545" t="s">
        <v>715</v>
      </c>
      <c r="E261" s="546">
        <v>45950</v>
      </c>
      <c r="F261" s="545"/>
      <c r="G261" s="546"/>
      <c r="H261" s="546"/>
      <c r="I261" s="545" t="s">
        <v>670</v>
      </c>
      <c r="J261" s="545" t="s">
        <v>633</v>
      </c>
      <c r="K261" s="545"/>
      <c r="L261" s="545"/>
      <c r="M261" s="544">
        <v>1185.46</v>
      </c>
      <c r="N261" s="545" t="s">
        <v>705</v>
      </c>
      <c r="O261" s="545"/>
      <c r="P261" s="545"/>
      <c r="Q261" s="545"/>
      <c r="R261" s="545"/>
      <c r="S261" s="545"/>
      <c r="T261" s="545"/>
    </row>
    <row r="262" spans="1:20" ht="14">
      <c r="A262" s="1"/>
      <c r="C262" s="545">
        <v>30337762454</v>
      </c>
      <c r="D262" s="545" t="s">
        <v>715</v>
      </c>
      <c r="E262" s="546">
        <v>45950</v>
      </c>
      <c r="F262" s="545"/>
      <c r="G262" s="546"/>
      <c r="H262" s="546"/>
      <c r="I262" s="545" t="s">
        <v>671</v>
      </c>
      <c r="J262" s="545" t="s">
        <v>671</v>
      </c>
      <c r="K262" s="545"/>
      <c r="L262" s="545"/>
      <c r="M262" s="545"/>
      <c r="N262" s="545" t="s">
        <v>705</v>
      </c>
      <c r="O262" s="545"/>
      <c r="P262" s="545"/>
      <c r="Q262" s="545"/>
      <c r="R262" s="545"/>
      <c r="S262" s="545"/>
      <c r="T262" s="545"/>
    </row>
    <row r="263" spans="1:20" ht="14">
      <c r="A263" s="1"/>
      <c r="C263" s="542">
        <v>30337762454</v>
      </c>
      <c r="D263" s="542" t="s">
        <v>715</v>
      </c>
      <c r="E263" s="543">
        <v>45980</v>
      </c>
      <c r="F263" s="542">
        <v>31</v>
      </c>
      <c r="G263" s="543">
        <v>45946</v>
      </c>
      <c r="H263" s="543">
        <v>45977</v>
      </c>
      <c r="I263" s="542" t="s">
        <v>648</v>
      </c>
      <c r="J263" s="542" t="s">
        <v>649</v>
      </c>
      <c r="K263" s="542">
        <v>754.72</v>
      </c>
      <c r="L263" s="542" t="s">
        <v>592</v>
      </c>
      <c r="M263" s="542"/>
      <c r="N263" s="542" t="s">
        <v>706</v>
      </c>
      <c r="O263" s="542"/>
      <c r="P263" s="542"/>
      <c r="Q263" s="542"/>
      <c r="R263" s="542"/>
      <c r="S263" s="542"/>
      <c r="T263" s="542"/>
    </row>
    <row r="264" spans="1:20" ht="14">
      <c r="A264" s="1"/>
      <c r="C264" s="542">
        <v>30337762454</v>
      </c>
      <c r="D264" s="542" t="s">
        <v>715</v>
      </c>
      <c r="E264" s="543">
        <v>45980</v>
      </c>
      <c r="F264" s="542">
        <v>31</v>
      </c>
      <c r="G264" s="543">
        <v>45946</v>
      </c>
      <c r="H264" s="543">
        <v>45977</v>
      </c>
      <c r="I264" s="542" t="s">
        <v>651</v>
      </c>
      <c r="J264" s="542" t="s">
        <v>652</v>
      </c>
      <c r="K264" s="542"/>
      <c r="L264" s="542" t="s">
        <v>653</v>
      </c>
      <c r="M264" s="542"/>
      <c r="N264" s="542" t="s">
        <v>706</v>
      </c>
      <c r="O264" s="542"/>
      <c r="P264" s="542"/>
      <c r="Q264" s="542"/>
      <c r="R264" s="542"/>
      <c r="S264" s="542"/>
      <c r="T264" s="542"/>
    </row>
    <row r="265" spans="1:20" ht="14">
      <c r="A265" s="1"/>
      <c r="C265" s="542">
        <v>30337762454</v>
      </c>
      <c r="D265" s="542" t="s">
        <v>715</v>
      </c>
      <c r="E265" s="543">
        <v>45980</v>
      </c>
      <c r="F265" s="542">
        <v>31</v>
      </c>
      <c r="G265" s="543">
        <v>45946</v>
      </c>
      <c r="H265" s="543">
        <v>45977</v>
      </c>
      <c r="I265" s="542" t="s">
        <v>648</v>
      </c>
      <c r="J265" s="542" t="s">
        <v>690</v>
      </c>
      <c r="K265" s="542">
        <v>722.85</v>
      </c>
      <c r="L265" s="542" t="s">
        <v>592</v>
      </c>
      <c r="M265" s="542"/>
      <c r="N265" s="542" t="s">
        <v>707</v>
      </c>
      <c r="O265" s="542"/>
      <c r="P265" s="542"/>
      <c r="Q265" s="542"/>
      <c r="R265" s="542"/>
      <c r="S265" s="542"/>
      <c r="T265" s="542"/>
    </row>
    <row r="266" spans="1:20" ht="14">
      <c r="A266" s="1"/>
      <c r="C266" s="542">
        <v>30337762454</v>
      </c>
      <c r="D266" s="542" t="s">
        <v>715</v>
      </c>
      <c r="E266" s="543">
        <v>45980</v>
      </c>
      <c r="F266" s="542"/>
      <c r="G266" s="543"/>
      <c r="H266" s="543"/>
      <c r="I266" s="542" t="s">
        <v>658</v>
      </c>
      <c r="J266" s="542" t="s">
        <v>659</v>
      </c>
      <c r="K266" s="542"/>
      <c r="L266" s="542"/>
      <c r="M266" s="542"/>
      <c r="N266" s="542" t="s">
        <v>708</v>
      </c>
      <c r="O266" s="542"/>
      <c r="P266" s="542"/>
      <c r="Q266" s="542"/>
      <c r="R266" s="542"/>
      <c r="S266" s="542"/>
      <c r="T266" s="542"/>
    </row>
    <row r="267" spans="1:20" ht="14">
      <c r="A267" s="1"/>
      <c r="C267" s="542">
        <v>30337762454</v>
      </c>
      <c r="D267" s="542" t="s">
        <v>715</v>
      </c>
      <c r="E267" s="543">
        <v>45980</v>
      </c>
      <c r="F267" s="542"/>
      <c r="G267" s="543"/>
      <c r="H267" s="543"/>
      <c r="I267" s="542" t="s">
        <v>664</v>
      </c>
      <c r="J267" s="542" t="s">
        <v>682</v>
      </c>
      <c r="K267" s="542"/>
      <c r="L267" s="542"/>
      <c r="M267" s="542"/>
      <c r="N267" s="542" t="s">
        <v>708</v>
      </c>
      <c r="O267" s="542"/>
      <c r="P267" s="542"/>
      <c r="Q267" s="542"/>
      <c r="R267" s="542"/>
      <c r="S267" s="542"/>
      <c r="T267" s="542"/>
    </row>
    <row r="268" spans="1:20" ht="14">
      <c r="A268" s="1"/>
      <c r="C268" s="542">
        <v>30337762454</v>
      </c>
      <c r="D268" s="542" t="s">
        <v>715</v>
      </c>
      <c r="E268" s="543">
        <v>45980</v>
      </c>
      <c r="F268" s="542"/>
      <c r="G268" s="543"/>
      <c r="H268" s="543"/>
      <c r="I268" s="542" t="s">
        <v>667</v>
      </c>
      <c r="J268" s="542" t="s">
        <v>659</v>
      </c>
      <c r="K268" s="542"/>
      <c r="L268" s="542"/>
      <c r="M268" s="542"/>
      <c r="N268" s="542" t="s">
        <v>708</v>
      </c>
      <c r="O268" s="542"/>
      <c r="P268" s="542"/>
      <c r="Q268" s="542"/>
      <c r="R268" s="542"/>
      <c r="S268" s="542"/>
      <c r="T268" s="542"/>
    </row>
    <row r="269" spans="1:20" ht="14">
      <c r="A269" s="1"/>
      <c r="C269" s="542">
        <v>30337762454</v>
      </c>
      <c r="D269" s="542" t="s">
        <v>715</v>
      </c>
      <c r="E269" s="543">
        <v>45980</v>
      </c>
      <c r="F269" s="542"/>
      <c r="G269" s="543"/>
      <c r="H269" s="543"/>
      <c r="I269" s="542" t="s">
        <v>668</v>
      </c>
      <c r="J269" s="542" t="s">
        <v>669</v>
      </c>
      <c r="K269" s="542"/>
      <c r="L269" s="542"/>
      <c r="M269" s="542"/>
      <c r="N269" s="542" t="s">
        <v>708</v>
      </c>
      <c r="O269" s="542"/>
      <c r="P269" s="542"/>
      <c r="Q269" s="542"/>
      <c r="R269" s="542"/>
      <c r="S269" s="542"/>
      <c r="T269" s="542"/>
    </row>
    <row r="270" spans="1:20" ht="14">
      <c r="A270" s="1"/>
      <c r="C270" s="542">
        <v>30337762454</v>
      </c>
      <c r="D270" s="542" t="s">
        <v>715</v>
      </c>
      <c r="E270" s="543">
        <v>45980</v>
      </c>
      <c r="F270" s="542"/>
      <c r="G270" s="543"/>
      <c r="H270" s="543"/>
      <c r="I270" s="542" t="s">
        <v>670</v>
      </c>
      <c r="J270" s="542" t="s">
        <v>633</v>
      </c>
      <c r="K270" s="542"/>
      <c r="L270" s="542"/>
      <c r="M270" s="544">
        <v>1477.57</v>
      </c>
      <c r="N270" s="542" t="s">
        <v>708</v>
      </c>
      <c r="O270" s="542"/>
      <c r="P270" s="542"/>
      <c r="Q270" s="542"/>
      <c r="R270" s="542"/>
      <c r="S270" s="542"/>
      <c r="T270" s="542"/>
    </row>
    <row r="271" spans="1:20" ht="14">
      <c r="A271" s="1"/>
      <c r="C271" s="542">
        <v>30337762454</v>
      </c>
      <c r="D271" s="542" t="s">
        <v>715</v>
      </c>
      <c r="E271" s="543">
        <v>45980</v>
      </c>
      <c r="F271" s="542"/>
      <c r="G271" s="543"/>
      <c r="H271" s="543"/>
      <c r="I271" s="542" t="s">
        <v>671</v>
      </c>
      <c r="J271" s="542" t="s">
        <v>671</v>
      </c>
      <c r="K271" s="542"/>
      <c r="L271" s="542"/>
      <c r="M271" s="542"/>
      <c r="N271" s="542" t="s">
        <v>708</v>
      </c>
      <c r="O271" s="542"/>
      <c r="P271" s="542"/>
      <c r="Q271" s="542"/>
      <c r="R271" s="542"/>
      <c r="S271" s="542"/>
      <c r="T271" s="542"/>
    </row>
    <row r="272" spans="1:20" ht="14">
      <c r="A272" s="1"/>
      <c r="C272" s="545">
        <v>30337762454</v>
      </c>
      <c r="D272" s="545" t="s">
        <v>715</v>
      </c>
      <c r="E272" s="546">
        <v>46010</v>
      </c>
      <c r="F272" s="545">
        <v>30</v>
      </c>
      <c r="G272" s="546">
        <v>45977</v>
      </c>
      <c r="H272" s="546">
        <v>46007</v>
      </c>
      <c r="I272" s="545" t="s">
        <v>648</v>
      </c>
      <c r="J272" s="545" t="s">
        <v>649</v>
      </c>
      <c r="K272" s="545">
        <v>640.09</v>
      </c>
      <c r="L272" s="545" t="s">
        <v>592</v>
      </c>
      <c r="M272" s="545"/>
      <c r="N272" s="545" t="s">
        <v>709</v>
      </c>
      <c r="O272" s="545"/>
      <c r="P272" s="545"/>
      <c r="Q272" s="545"/>
      <c r="R272" s="545"/>
      <c r="S272" s="545"/>
      <c r="T272" s="545"/>
    </row>
    <row r="273" spans="1:20" ht="14">
      <c r="A273" s="1"/>
      <c r="C273" s="545">
        <v>30337762454</v>
      </c>
      <c r="D273" s="545" t="s">
        <v>715</v>
      </c>
      <c r="E273" s="546">
        <v>46010</v>
      </c>
      <c r="F273" s="545">
        <v>30</v>
      </c>
      <c r="G273" s="546">
        <v>45977</v>
      </c>
      <c r="H273" s="546">
        <v>46007</v>
      </c>
      <c r="I273" s="545" t="s">
        <v>651</v>
      </c>
      <c r="J273" s="545" t="s">
        <v>652</v>
      </c>
      <c r="K273" s="545"/>
      <c r="L273" s="545" t="s">
        <v>653</v>
      </c>
      <c r="M273" s="545"/>
      <c r="N273" s="545" t="s">
        <v>709</v>
      </c>
      <c r="O273" s="545"/>
      <c r="P273" s="545"/>
      <c r="Q273" s="545"/>
      <c r="R273" s="545"/>
      <c r="S273" s="545"/>
      <c r="T273" s="545"/>
    </row>
    <row r="274" spans="1:20" ht="14">
      <c r="A274" s="1"/>
      <c r="C274" s="545">
        <v>30337762454</v>
      </c>
      <c r="D274" s="545" t="s">
        <v>715</v>
      </c>
      <c r="E274" s="546">
        <v>46010</v>
      </c>
      <c r="F274" s="545">
        <v>30</v>
      </c>
      <c r="G274" s="546">
        <v>45977</v>
      </c>
      <c r="H274" s="546">
        <v>46007</v>
      </c>
      <c r="I274" s="545" t="s">
        <v>648</v>
      </c>
      <c r="J274" s="545" t="s">
        <v>690</v>
      </c>
      <c r="K274" s="545">
        <v>860.89</v>
      </c>
      <c r="L274" s="545" t="s">
        <v>592</v>
      </c>
      <c r="M274" s="545"/>
      <c r="N274" s="545" t="s">
        <v>710</v>
      </c>
      <c r="O274" s="545"/>
      <c r="P274" s="545"/>
      <c r="Q274" s="545"/>
      <c r="R274" s="545"/>
      <c r="S274" s="545"/>
      <c r="T274" s="545"/>
    </row>
    <row r="275" spans="1:20" ht="14">
      <c r="A275" s="1"/>
      <c r="C275" s="545">
        <v>30337762454</v>
      </c>
      <c r="D275" s="545" t="s">
        <v>715</v>
      </c>
      <c r="E275" s="546">
        <v>46010</v>
      </c>
      <c r="F275" s="545"/>
      <c r="G275" s="546"/>
      <c r="H275" s="546"/>
      <c r="I275" s="545" t="s">
        <v>658</v>
      </c>
      <c r="J275" s="545" t="s">
        <v>659</v>
      </c>
      <c r="K275" s="545"/>
      <c r="L275" s="545"/>
      <c r="M275" s="545"/>
      <c r="N275" s="545" t="s">
        <v>711</v>
      </c>
      <c r="O275" s="545"/>
      <c r="P275" s="545"/>
      <c r="Q275" s="545"/>
      <c r="R275" s="545"/>
      <c r="S275" s="545"/>
      <c r="T275" s="545"/>
    </row>
    <row r="276" spans="1:20" ht="14">
      <c r="A276" s="1"/>
      <c r="C276" s="545">
        <v>30337762454</v>
      </c>
      <c r="D276" s="545" t="s">
        <v>715</v>
      </c>
      <c r="E276" s="546">
        <v>46010</v>
      </c>
      <c r="F276" s="545"/>
      <c r="G276" s="546"/>
      <c r="H276" s="546"/>
      <c r="I276" s="545" t="s">
        <v>664</v>
      </c>
      <c r="J276" s="545" t="s">
        <v>677</v>
      </c>
      <c r="K276" s="545"/>
      <c r="L276" s="545"/>
      <c r="M276" s="545"/>
      <c r="N276" s="545" t="s">
        <v>711</v>
      </c>
      <c r="O276" s="545"/>
      <c r="P276" s="545"/>
      <c r="Q276" s="545"/>
      <c r="R276" s="545"/>
      <c r="S276" s="545"/>
      <c r="T276" s="545"/>
    </row>
    <row r="277" spans="1:20" ht="14">
      <c r="A277" s="1"/>
      <c r="C277" s="545">
        <v>30337762454</v>
      </c>
      <c r="D277" s="545" t="s">
        <v>715</v>
      </c>
      <c r="E277" s="546">
        <v>46010</v>
      </c>
      <c r="F277" s="545"/>
      <c r="G277" s="546"/>
      <c r="H277" s="546"/>
      <c r="I277" s="545" t="s">
        <v>667</v>
      </c>
      <c r="J277" s="545" t="s">
        <v>659</v>
      </c>
      <c r="K277" s="545"/>
      <c r="L277" s="545"/>
      <c r="M277" s="545"/>
      <c r="N277" s="545" t="s">
        <v>711</v>
      </c>
      <c r="O277" s="545"/>
      <c r="P277" s="545"/>
      <c r="Q277" s="545"/>
      <c r="R277" s="545"/>
      <c r="S277" s="545"/>
      <c r="T277" s="545"/>
    </row>
    <row r="278" spans="1:20" ht="14">
      <c r="A278" s="1"/>
      <c r="C278" s="545">
        <v>30337762454</v>
      </c>
      <c r="D278" s="545" t="s">
        <v>715</v>
      </c>
      <c r="E278" s="546">
        <v>46010</v>
      </c>
      <c r="F278" s="545"/>
      <c r="G278" s="546"/>
      <c r="H278" s="546"/>
      <c r="I278" s="545" t="s">
        <v>668</v>
      </c>
      <c r="J278" s="545" t="s">
        <v>669</v>
      </c>
      <c r="K278" s="545"/>
      <c r="L278" s="545"/>
      <c r="M278" s="545"/>
      <c r="N278" s="545" t="s">
        <v>711</v>
      </c>
      <c r="O278" s="545"/>
      <c r="P278" s="545"/>
      <c r="Q278" s="545"/>
      <c r="R278" s="545"/>
      <c r="S278" s="545"/>
      <c r="T278" s="545"/>
    </row>
    <row r="279" spans="1:20" ht="14">
      <c r="A279" s="1"/>
      <c r="C279" s="545">
        <v>30337762454</v>
      </c>
      <c r="D279" s="545" t="s">
        <v>715</v>
      </c>
      <c r="E279" s="546">
        <v>46010</v>
      </c>
      <c r="F279" s="545"/>
      <c r="G279" s="546"/>
      <c r="H279" s="546"/>
      <c r="I279" s="545" t="s">
        <v>670</v>
      </c>
      <c r="J279" s="545" t="s">
        <v>633</v>
      </c>
      <c r="K279" s="545"/>
      <c r="L279" s="545"/>
      <c r="M279" s="544">
        <v>1500.98</v>
      </c>
      <c r="N279" s="545" t="s">
        <v>711</v>
      </c>
      <c r="O279" s="545"/>
      <c r="P279" s="545"/>
      <c r="Q279" s="545"/>
      <c r="R279" s="545"/>
      <c r="S279" s="545"/>
      <c r="T279" s="545"/>
    </row>
    <row r="280" spans="1:20" ht="14">
      <c r="A280" s="1"/>
      <c r="C280" s="545">
        <v>30337762454</v>
      </c>
      <c r="D280" s="545" t="s">
        <v>715</v>
      </c>
      <c r="E280" s="546">
        <v>46010</v>
      </c>
      <c r="F280" s="545"/>
      <c r="G280" s="546"/>
      <c r="H280" s="546"/>
      <c r="I280" s="545" t="s">
        <v>671</v>
      </c>
      <c r="J280" s="545" t="s">
        <v>671</v>
      </c>
      <c r="K280" s="545"/>
      <c r="L280" s="545"/>
      <c r="M280" s="545"/>
      <c r="N280" s="545" t="s">
        <v>711</v>
      </c>
      <c r="O280" s="545"/>
      <c r="P280" s="545"/>
      <c r="Q280" s="545"/>
      <c r="R280" s="545"/>
      <c r="S280" s="545"/>
      <c r="T280" s="545"/>
    </row>
    <row r="281" spans="1:20" ht="14">
      <c r="A281" s="1"/>
      <c r="C281" s="545">
        <v>30337762454</v>
      </c>
      <c r="D281" s="545" t="s">
        <v>715</v>
      </c>
      <c r="E281" s="546">
        <v>46042</v>
      </c>
      <c r="F281" s="545">
        <v>31</v>
      </c>
      <c r="G281" s="546">
        <v>46007</v>
      </c>
      <c r="H281" s="546">
        <v>46038</v>
      </c>
      <c r="I281" s="545" t="s">
        <v>648</v>
      </c>
      <c r="J281" s="545" t="s">
        <v>649</v>
      </c>
      <c r="K281" s="545">
        <v>641.9</v>
      </c>
      <c r="L281" s="545" t="s">
        <v>592</v>
      </c>
      <c r="M281" s="545"/>
      <c r="N281" s="545" t="s">
        <v>712</v>
      </c>
      <c r="O281" s="545"/>
      <c r="P281" s="545"/>
      <c r="Q281" s="545"/>
      <c r="R281" s="545"/>
      <c r="S281" s="545"/>
      <c r="T281" s="545"/>
    </row>
    <row r="282" spans="1:20" ht="14">
      <c r="A282" s="1"/>
      <c r="C282" s="545">
        <v>30337762454</v>
      </c>
      <c r="D282" s="545" t="s">
        <v>715</v>
      </c>
      <c r="E282" s="546">
        <v>46042</v>
      </c>
      <c r="F282" s="545">
        <v>31</v>
      </c>
      <c r="G282" s="546">
        <v>46007</v>
      </c>
      <c r="H282" s="546">
        <v>46038</v>
      </c>
      <c r="I282" s="545" t="s">
        <v>651</v>
      </c>
      <c r="J282" s="545" t="s">
        <v>652</v>
      </c>
      <c r="K282" s="545"/>
      <c r="L282" s="545" t="s">
        <v>653</v>
      </c>
      <c r="M282" s="545"/>
      <c r="N282" s="545" t="s">
        <v>712</v>
      </c>
      <c r="O282" s="545"/>
      <c r="P282" s="545"/>
      <c r="Q282" s="545"/>
      <c r="R282" s="545"/>
      <c r="S282" s="545"/>
      <c r="T282" s="545"/>
    </row>
    <row r="283" spans="1:20" ht="14">
      <c r="A283" s="1"/>
      <c r="C283" s="545">
        <v>30337762454</v>
      </c>
      <c r="D283" s="545" t="s">
        <v>715</v>
      </c>
      <c r="E283" s="546">
        <v>46042</v>
      </c>
      <c r="F283" s="545">
        <v>31</v>
      </c>
      <c r="G283" s="546">
        <v>46007</v>
      </c>
      <c r="H283" s="546">
        <v>46038</v>
      </c>
      <c r="I283" s="545" t="s">
        <v>648</v>
      </c>
      <c r="J283" s="545" t="s">
        <v>690</v>
      </c>
      <c r="K283" s="545">
        <v>579.04</v>
      </c>
      <c r="L283" s="545" t="s">
        <v>592</v>
      </c>
      <c r="M283" s="545"/>
      <c r="N283" s="545" t="s">
        <v>713</v>
      </c>
      <c r="O283" s="545"/>
      <c r="P283" s="545"/>
      <c r="Q283" s="545"/>
      <c r="R283" s="545"/>
      <c r="S283" s="545"/>
      <c r="T283" s="545"/>
    </row>
    <row r="284" spans="1:20" ht="14">
      <c r="A284" s="1"/>
      <c r="C284" s="545">
        <v>30337762454</v>
      </c>
      <c r="D284" s="545" t="s">
        <v>715</v>
      </c>
      <c r="E284" s="546">
        <v>46042</v>
      </c>
      <c r="F284" s="545"/>
      <c r="G284" s="546"/>
      <c r="H284" s="546"/>
      <c r="I284" s="545" t="s">
        <v>658</v>
      </c>
      <c r="J284" s="545" t="s">
        <v>659</v>
      </c>
      <c r="K284" s="545"/>
      <c r="L284" s="545"/>
      <c r="M284" s="545"/>
      <c r="N284" s="545" t="s">
        <v>714</v>
      </c>
      <c r="O284" s="545"/>
      <c r="P284" s="545"/>
      <c r="Q284" s="545"/>
      <c r="R284" s="545"/>
      <c r="S284" s="545"/>
      <c r="T284" s="545"/>
    </row>
    <row r="285" spans="1:20" ht="14">
      <c r="A285" s="1"/>
      <c r="C285" s="545">
        <v>30337762454</v>
      </c>
      <c r="D285" s="545" t="s">
        <v>715</v>
      </c>
      <c r="E285" s="546">
        <v>46042</v>
      </c>
      <c r="F285" s="545"/>
      <c r="G285" s="546"/>
      <c r="H285" s="546"/>
      <c r="I285" s="545" t="s">
        <v>668</v>
      </c>
      <c r="J285" s="545" t="s">
        <v>669</v>
      </c>
      <c r="K285" s="545"/>
      <c r="L285" s="545"/>
      <c r="M285" s="545"/>
      <c r="N285" s="545" t="s">
        <v>714</v>
      </c>
      <c r="O285" s="545"/>
      <c r="P285" s="545"/>
      <c r="Q285" s="545"/>
      <c r="R285" s="545"/>
      <c r="S285" s="545"/>
      <c r="T285" s="545"/>
    </row>
    <row r="286" spans="1:20" ht="14">
      <c r="A286" s="1"/>
      <c r="C286" s="545">
        <v>30337762454</v>
      </c>
      <c r="D286" s="545" t="s">
        <v>715</v>
      </c>
      <c r="E286" s="546">
        <v>46042</v>
      </c>
      <c r="F286" s="545"/>
      <c r="G286" s="546"/>
      <c r="H286" s="546"/>
      <c r="I286" s="545" t="s">
        <v>670</v>
      </c>
      <c r="J286" s="545" t="s">
        <v>633</v>
      </c>
      <c r="K286" s="545"/>
      <c r="L286" s="545"/>
      <c r="M286" s="544">
        <v>1220.94</v>
      </c>
      <c r="N286" s="545" t="s">
        <v>714</v>
      </c>
      <c r="O286" s="545"/>
      <c r="P286" s="545"/>
      <c r="Q286" s="545"/>
      <c r="R286" s="545"/>
      <c r="S286" s="545"/>
      <c r="T286" s="545"/>
    </row>
    <row r="287" spans="1:20" ht="14">
      <c r="A287" s="1"/>
      <c r="C287" s="545">
        <v>30337762454</v>
      </c>
      <c r="D287" s="545" t="s">
        <v>715</v>
      </c>
      <c r="E287" s="546">
        <v>46042</v>
      </c>
      <c r="F287" s="545"/>
      <c r="G287" s="546"/>
      <c r="H287" s="546"/>
      <c r="I287" s="545" t="s">
        <v>671</v>
      </c>
      <c r="J287" s="545" t="s">
        <v>671</v>
      </c>
      <c r="K287" s="545"/>
      <c r="L287" s="545"/>
      <c r="M287" s="545"/>
      <c r="N287" s="545" t="s">
        <v>714</v>
      </c>
      <c r="O287" s="545"/>
      <c r="P287" s="545"/>
      <c r="Q287" s="545"/>
      <c r="R287" s="545"/>
      <c r="S287" s="545"/>
      <c r="T287" s="545"/>
    </row>
    <row r="288" spans="1:20" ht="14">
      <c r="A288" s="1"/>
      <c r="C288" s="542">
        <v>30337764822</v>
      </c>
      <c r="D288" s="542" t="s">
        <v>718</v>
      </c>
      <c r="E288" s="543">
        <v>45860</v>
      </c>
      <c r="F288" s="542"/>
      <c r="G288" s="543"/>
      <c r="H288" s="543"/>
      <c r="I288" s="542" t="s">
        <v>658</v>
      </c>
      <c r="J288" s="542" t="s">
        <v>659</v>
      </c>
      <c r="K288" s="542"/>
      <c r="L288" s="542"/>
      <c r="M288" s="542"/>
      <c r="N288" s="542"/>
      <c r="O288" s="542"/>
      <c r="P288" s="542"/>
      <c r="Q288" s="542"/>
      <c r="R288" s="542"/>
      <c r="S288" s="542"/>
      <c r="T288" s="542"/>
    </row>
    <row r="289" spans="1:20" ht="14">
      <c r="A289" s="1"/>
      <c r="C289" s="542">
        <v>30337764822</v>
      </c>
      <c r="D289" s="542" t="s">
        <v>718</v>
      </c>
      <c r="E289" s="543">
        <v>45860</v>
      </c>
      <c r="F289" s="542"/>
      <c r="G289" s="543"/>
      <c r="H289" s="543"/>
      <c r="I289" s="542" t="s">
        <v>664</v>
      </c>
      <c r="J289" s="542" t="s">
        <v>666</v>
      </c>
      <c r="K289" s="542"/>
      <c r="L289" s="542"/>
      <c r="M289" s="542"/>
      <c r="N289" s="542"/>
      <c r="O289" s="542"/>
      <c r="P289" s="542"/>
      <c r="Q289" s="542"/>
      <c r="R289" s="542"/>
      <c r="S289" s="542"/>
      <c r="T289" s="542"/>
    </row>
    <row r="290" spans="1:20" ht="14">
      <c r="A290" s="1"/>
      <c r="C290" s="542">
        <v>30337764822</v>
      </c>
      <c r="D290" s="542" t="s">
        <v>718</v>
      </c>
      <c r="E290" s="543">
        <v>45860</v>
      </c>
      <c r="F290" s="542"/>
      <c r="G290" s="543"/>
      <c r="H290" s="543"/>
      <c r="I290" s="542" t="s">
        <v>667</v>
      </c>
      <c r="J290" s="542" t="s">
        <v>659</v>
      </c>
      <c r="K290" s="542"/>
      <c r="L290" s="542"/>
      <c r="M290" s="542"/>
      <c r="N290" s="542"/>
      <c r="O290" s="542"/>
      <c r="P290" s="542"/>
      <c r="Q290" s="542"/>
      <c r="R290" s="542"/>
      <c r="S290" s="542"/>
      <c r="T290" s="542"/>
    </row>
    <row r="291" spans="1:20" ht="14">
      <c r="A291" s="1"/>
      <c r="C291" s="542">
        <v>30337764822</v>
      </c>
      <c r="D291" s="542" t="s">
        <v>718</v>
      </c>
      <c r="E291" s="543">
        <v>45860</v>
      </c>
      <c r="F291" s="542"/>
      <c r="G291" s="543"/>
      <c r="H291" s="543"/>
      <c r="I291" s="542" t="s">
        <v>668</v>
      </c>
      <c r="J291" s="542" t="s">
        <v>669</v>
      </c>
      <c r="K291" s="542"/>
      <c r="L291" s="542"/>
      <c r="M291" s="542"/>
      <c r="N291" s="542"/>
      <c r="O291" s="542"/>
      <c r="P291" s="542"/>
      <c r="Q291" s="542"/>
      <c r="R291" s="542"/>
      <c r="S291" s="542"/>
      <c r="T291" s="542"/>
    </row>
    <row r="292" spans="1:20" ht="14">
      <c r="A292" s="1"/>
      <c r="C292" s="542">
        <v>30337764822</v>
      </c>
      <c r="D292" s="542" t="s">
        <v>718</v>
      </c>
      <c r="E292" s="543">
        <v>45860</v>
      </c>
      <c r="F292" s="542"/>
      <c r="G292" s="543"/>
      <c r="H292" s="543"/>
      <c r="I292" s="542" t="s">
        <v>670</v>
      </c>
      <c r="J292" s="542" t="s">
        <v>633</v>
      </c>
      <c r="K292" s="542"/>
      <c r="L292" s="542" t="s">
        <v>592</v>
      </c>
      <c r="M292" s="544">
        <v>0</v>
      </c>
      <c r="N292" s="542"/>
      <c r="O292" s="542"/>
      <c r="P292" s="542"/>
      <c r="Q292" s="542"/>
      <c r="R292" s="542"/>
      <c r="S292" s="542"/>
      <c r="T292" s="542"/>
    </row>
    <row r="293" spans="1:20" ht="14">
      <c r="A293" s="1"/>
      <c r="C293" s="542">
        <v>30337764822</v>
      </c>
      <c r="D293" s="542" t="s">
        <v>718</v>
      </c>
      <c r="E293" s="543">
        <v>45860</v>
      </c>
      <c r="F293" s="542"/>
      <c r="G293" s="543"/>
      <c r="H293" s="543"/>
      <c r="I293" s="542" t="s">
        <v>671</v>
      </c>
      <c r="J293" s="542" t="s">
        <v>671</v>
      </c>
      <c r="K293" s="542"/>
      <c r="L293" s="542"/>
      <c r="M293" s="542"/>
      <c r="N293" s="542"/>
      <c r="O293" s="542"/>
      <c r="P293" s="542"/>
      <c r="Q293" s="542"/>
      <c r="R293" s="542"/>
      <c r="S293" s="542"/>
      <c r="T293" s="542"/>
    </row>
    <row r="294" spans="1:20" ht="14">
      <c r="A294" s="1"/>
      <c r="C294" s="545">
        <v>30337764822</v>
      </c>
      <c r="D294" s="545" t="s">
        <v>718</v>
      </c>
      <c r="E294" s="546">
        <v>45888</v>
      </c>
      <c r="F294" s="545">
        <v>50</v>
      </c>
      <c r="G294" s="546">
        <v>45789</v>
      </c>
      <c r="H294" s="546">
        <v>45839</v>
      </c>
      <c r="I294" s="545" t="s">
        <v>648</v>
      </c>
      <c r="J294" s="545" t="s">
        <v>690</v>
      </c>
      <c r="K294" s="545">
        <v>66.48</v>
      </c>
      <c r="L294" s="545" t="s">
        <v>592</v>
      </c>
      <c r="M294" s="545"/>
      <c r="N294" s="545" t="s">
        <v>719</v>
      </c>
      <c r="O294" s="545"/>
      <c r="P294" s="545"/>
      <c r="Q294" s="545"/>
      <c r="R294" s="545"/>
      <c r="S294" s="545"/>
      <c r="T294" s="545"/>
    </row>
    <row r="295" spans="1:20" ht="14">
      <c r="A295" s="1"/>
      <c r="C295" s="545">
        <v>30337764822</v>
      </c>
      <c r="D295" s="545" t="s">
        <v>718</v>
      </c>
      <c r="E295" s="546">
        <v>45888</v>
      </c>
      <c r="F295" s="545">
        <v>50</v>
      </c>
      <c r="G295" s="546">
        <v>45789</v>
      </c>
      <c r="H295" s="546">
        <v>45839</v>
      </c>
      <c r="I295" s="545" t="s">
        <v>648</v>
      </c>
      <c r="J295" s="545" t="s">
        <v>690</v>
      </c>
      <c r="K295" s="545">
        <v>44.89</v>
      </c>
      <c r="L295" s="545" t="s">
        <v>592</v>
      </c>
      <c r="M295" s="545"/>
      <c r="N295" s="545" t="s">
        <v>719</v>
      </c>
      <c r="O295" s="545"/>
      <c r="P295" s="545"/>
      <c r="Q295" s="545"/>
      <c r="R295" s="545"/>
      <c r="S295" s="545"/>
      <c r="T295" s="545"/>
    </row>
    <row r="296" spans="1:20" ht="14">
      <c r="A296" s="1"/>
      <c r="C296" s="545">
        <v>30337764822</v>
      </c>
      <c r="D296" s="545" t="s">
        <v>718</v>
      </c>
      <c r="E296" s="546">
        <v>45888</v>
      </c>
      <c r="F296" s="545">
        <v>50</v>
      </c>
      <c r="G296" s="546">
        <v>45789</v>
      </c>
      <c r="H296" s="546">
        <v>45839</v>
      </c>
      <c r="I296" s="545" t="s">
        <v>648</v>
      </c>
      <c r="J296" s="545" t="s">
        <v>690</v>
      </c>
      <c r="K296" s="545">
        <v>97.16</v>
      </c>
      <c r="L296" s="545" t="s">
        <v>592</v>
      </c>
      <c r="M296" s="545"/>
      <c r="N296" s="545" t="s">
        <v>719</v>
      </c>
      <c r="O296" s="545"/>
      <c r="P296" s="545"/>
      <c r="Q296" s="545"/>
      <c r="R296" s="545"/>
      <c r="S296" s="545"/>
      <c r="T296" s="545"/>
    </row>
    <row r="297" spans="1:20" ht="14">
      <c r="A297" s="1"/>
      <c r="C297" s="545">
        <v>30337764822</v>
      </c>
      <c r="D297" s="545" t="s">
        <v>718</v>
      </c>
      <c r="E297" s="546">
        <v>45888</v>
      </c>
      <c r="F297" s="545">
        <v>50</v>
      </c>
      <c r="G297" s="546">
        <v>45789</v>
      </c>
      <c r="H297" s="546">
        <v>45839</v>
      </c>
      <c r="I297" s="545" t="s">
        <v>651</v>
      </c>
      <c r="J297" s="545" t="s">
        <v>652</v>
      </c>
      <c r="K297" s="545"/>
      <c r="L297" s="545" t="s">
        <v>653</v>
      </c>
      <c r="M297" s="545"/>
      <c r="N297" s="545" t="s">
        <v>719</v>
      </c>
      <c r="O297" s="545"/>
      <c r="P297" s="545"/>
      <c r="Q297" s="545"/>
      <c r="R297" s="545"/>
      <c r="S297" s="545"/>
      <c r="T297" s="545"/>
    </row>
    <row r="298" spans="1:20" ht="14">
      <c r="A298" s="1"/>
      <c r="C298" s="545">
        <v>30337764822</v>
      </c>
      <c r="D298" s="545" t="s">
        <v>718</v>
      </c>
      <c r="E298" s="546">
        <v>45888</v>
      </c>
      <c r="F298" s="545">
        <v>38</v>
      </c>
      <c r="G298" s="546">
        <v>45839</v>
      </c>
      <c r="H298" s="546">
        <v>45877</v>
      </c>
      <c r="I298" s="545" t="s">
        <v>648</v>
      </c>
      <c r="J298" s="545" t="s">
        <v>690</v>
      </c>
      <c r="K298" s="547">
        <v>50.52</v>
      </c>
      <c r="L298" s="545" t="s">
        <v>592</v>
      </c>
      <c r="M298" s="545"/>
      <c r="N298" s="545" t="s">
        <v>720</v>
      </c>
      <c r="O298" s="545"/>
      <c r="P298" s="545"/>
      <c r="Q298" s="545"/>
      <c r="R298" s="545"/>
      <c r="S298" s="545"/>
      <c r="T298" s="545"/>
    </row>
    <row r="299" spans="1:20" ht="14">
      <c r="A299" s="1"/>
      <c r="C299" s="545">
        <v>30337764822</v>
      </c>
      <c r="D299" s="545" t="s">
        <v>718</v>
      </c>
      <c r="E299" s="546">
        <v>45888</v>
      </c>
      <c r="F299" s="545">
        <v>38</v>
      </c>
      <c r="G299" s="546">
        <v>45839</v>
      </c>
      <c r="H299" s="546">
        <v>45877</v>
      </c>
      <c r="I299" s="545" t="s">
        <v>648</v>
      </c>
      <c r="J299" s="545" t="s">
        <v>690</v>
      </c>
      <c r="K299" s="547">
        <v>34.11</v>
      </c>
      <c r="L299" s="545" t="s">
        <v>592</v>
      </c>
      <c r="M299" s="545"/>
      <c r="N299" s="545" t="s">
        <v>720</v>
      </c>
      <c r="O299" s="545"/>
      <c r="P299" s="545"/>
      <c r="Q299" s="545"/>
      <c r="R299" s="545"/>
      <c r="S299" s="545"/>
      <c r="T299" s="545"/>
    </row>
    <row r="300" spans="1:20" ht="14">
      <c r="A300" s="1"/>
      <c r="C300" s="545">
        <v>30337764822</v>
      </c>
      <c r="D300" s="545" t="s">
        <v>718</v>
      </c>
      <c r="E300" s="546">
        <v>45888</v>
      </c>
      <c r="F300" s="545">
        <v>38</v>
      </c>
      <c r="G300" s="546">
        <v>45839</v>
      </c>
      <c r="H300" s="546">
        <v>45877</v>
      </c>
      <c r="I300" s="545" t="s">
        <v>648</v>
      </c>
      <c r="J300" s="545" t="s">
        <v>690</v>
      </c>
      <c r="K300" s="547">
        <v>73.84</v>
      </c>
      <c r="L300" s="545" t="s">
        <v>592</v>
      </c>
      <c r="M300" s="545"/>
      <c r="N300" s="545" t="s">
        <v>720</v>
      </c>
      <c r="O300" s="545"/>
      <c r="P300" s="545"/>
      <c r="Q300" s="545"/>
      <c r="R300" s="545"/>
      <c r="S300" s="545"/>
      <c r="T300" s="545"/>
    </row>
    <row r="301" spans="1:20" ht="14">
      <c r="A301" s="1"/>
      <c r="C301" s="545">
        <v>30337764822</v>
      </c>
      <c r="D301" s="545" t="s">
        <v>718</v>
      </c>
      <c r="E301" s="546">
        <v>45888</v>
      </c>
      <c r="F301" s="545">
        <v>38</v>
      </c>
      <c r="G301" s="546">
        <v>45839</v>
      </c>
      <c r="H301" s="546">
        <v>45877</v>
      </c>
      <c r="I301" s="545" t="s">
        <v>651</v>
      </c>
      <c r="J301" s="545" t="s">
        <v>652</v>
      </c>
      <c r="K301" s="545"/>
      <c r="L301" s="545" t="s">
        <v>653</v>
      </c>
      <c r="M301" s="545"/>
      <c r="N301" s="545" t="s">
        <v>720</v>
      </c>
      <c r="O301" s="545"/>
      <c r="P301" s="545"/>
      <c r="Q301" s="545"/>
      <c r="R301" s="545"/>
      <c r="S301" s="545"/>
      <c r="T301" s="545"/>
    </row>
    <row r="302" spans="1:20" ht="14">
      <c r="A302" s="1"/>
      <c r="C302" s="545">
        <v>30337764822</v>
      </c>
      <c r="D302" s="545" t="s">
        <v>718</v>
      </c>
      <c r="E302" s="546">
        <v>45888</v>
      </c>
      <c r="F302" s="545"/>
      <c r="G302" s="546"/>
      <c r="H302" s="546"/>
      <c r="I302" s="545" t="s">
        <v>658</v>
      </c>
      <c r="J302" s="545" t="s">
        <v>659</v>
      </c>
      <c r="K302" s="545"/>
      <c r="L302" s="545"/>
      <c r="M302" s="545"/>
      <c r="N302" s="545" t="s">
        <v>721</v>
      </c>
      <c r="O302" s="545"/>
      <c r="P302" s="545"/>
      <c r="Q302" s="545"/>
      <c r="R302" s="545"/>
      <c r="S302" s="545"/>
      <c r="T302" s="545"/>
    </row>
    <row r="303" spans="1:20" ht="14">
      <c r="A303" s="1"/>
      <c r="C303" s="545">
        <v>30337764822</v>
      </c>
      <c r="D303" s="545" t="s">
        <v>718</v>
      </c>
      <c r="E303" s="546">
        <v>45888</v>
      </c>
      <c r="F303" s="545"/>
      <c r="G303" s="546"/>
      <c r="H303" s="546"/>
      <c r="I303" s="545" t="s">
        <v>661</v>
      </c>
      <c r="J303" s="545" t="s">
        <v>674</v>
      </c>
      <c r="K303" s="545"/>
      <c r="L303" s="545"/>
      <c r="M303" s="545"/>
      <c r="N303" s="545" t="s">
        <v>721</v>
      </c>
      <c r="O303" s="545"/>
      <c r="P303" s="545"/>
      <c r="Q303" s="545"/>
      <c r="R303" s="545"/>
      <c r="S303" s="545"/>
      <c r="T303" s="545"/>
    </row>
    <row r="304" spans="1:20" ht="14">
      <c r="A304" s="1"/>
      <c r="C304" s="545">
        <v>30337764822</v>
      </c>
      <c r="D304" s="545" t="s">
        <v>718</v>
      </c>
      <c r="E304" s="546">
        <v>45888</v>
      </c>
      <c r="F304" s="545"/>
      <c r="G304" s="546"/>
      <c r="H304" s="546"/>
      <c r="I304" s="545" t="s">
        <v>663</v>
      </c>
      <c r="J304" s="545" t="s">
        <v>659</v>
      </c>
      <c r="K304" s="545"/>
      <c r="L304" s="545"/>
      <c r="M304" s="545"/>
      <c r="N304" s="545" t="s">
        <v>721</v>
      </c>
      <c r="O304" s="545"/>
      <c r="P304" s="545"/>
      <c r="Q304" s="545"/>
      <c r="R304" s="545"/>
      <c r="S304" s="545"/>
      <c r="T304" s="545"/>
    </row>
    <row r="305" spans="1:20" ht="14">
      <c r="A305" s="1"/>
      <c r="C305" s="545">
        <v>30337764822</v>
      </c>
      <c r="D305" s="545" t="s">
        <v>718</v>
      </c>
      <c r="E305" s="546">
        <v>45888</v>
      </c>
      <c r="F305" s="545"/>
      <c r="G305" s="546"/>
      <c r="H305" s="546"/>
      <c r="I305" s="545" t="s">
        <v>668</v>
      </c>
      <c r="J305" s="545" t="s">
        <v>669</v>
      </c>
      <c r="K305" s="545"/>
      <c r="L305" s="545"/>
      <c r="M305" s="545"/>
      <c r="N305" s="545" t="s">
        <v>721</v>
      </c>
      <c r="O305" s="545"/>
      <c r="P305" s="545"/>
      <c r="Q305" s="545"/>
      <c r="R305" s="545"/>
      <c r="S305" s="545"/>
      <c r="T305" s="545"/>
    </row>
    <row r="306" spans="1:20" ht="14">
      <c r="A306" s="1"/>
      <c r="C306" s="545">
        <v>30337764822</v>
      </c>
      <c r="D306" s="545" t="s">
        <v>718</v>
      </c>
      <c r="E306" s="546">
        <v>45888</v>
      </c>
      <c r="F306" s="545"/>
      <c r="G306" s="546"/>
      <c r="H306" s="546"/>
      <c r="I306" s="545" t="s">
        <v>670</v>
      </c>
      <c r="J306" s="545" t="s">
        <v>633</v>
      </c>
      <c r="K306" s="544">
        <f>K298+K299+K300</f>
        <v>158.47</v>
      </c>
      <c r="L306" s="545"/>
      <c r="M306" s="545">
        <v>367</v>
      </c>
      <c r="N306" s="545" t="s">
        <v>721</v>
      </c>
      <c r="O306" s="545"/>
      <c r="P306" s="545"/>
      <c r="Q306" s="545"/>
      <c r="R306" s="545"/>
      <c r="S306" s="545"/>
      <c r="T306" s="545"/>
    </row>
    <row r="307" spans="1:20" ht="14">
      <c r="A307" s="1"/>
      <c r="C307" s="545">
        <v>30337764822</v>
      </c>
      <c r="D307" s="545" t="s">
        <v>718</v>
      </c>
      <c r="E307" s="546">
        <v>45888</v>
      </c>
      <c r="F307" s="545"/>
      <c r="G307" s="546"/>
      <c r="H307" s="546"/>
      <c r="I307" s="545" t="s">
        <v>671</v>
      </c>
      <c r="J307" s="545" t="s">
        <v>671</v>
      </c>
      <c r="K307" s="545"/>
      <c r="L307" s="545"/>
      <c r="M307" s="545"/>
      <c r="N307" s="545" t="s">
        <v>721</v>
      </c>
      <c r="O307" s="545"/>
      <c r="P307" s="545"/>
      <c r="Q307" s="545"/>
      <c r="R307" s="545"/>
      <c r="S307" s="545"/>
      <c r="T307" s="545"/>
    </row>
    <row r="308" spans="1:20" ht="14">
      <c r="A308" s="1"/>
      <c r="C308" s="542">
        <v>30337764822</v>
      </c>
      <c r="D308" s="542" t="s">
        <v>718</v>
      </c>
      <c r="E308" s="543">
        <v>45922</v>
      </c>
      <c r="F308" s="542"/>
      <c r="G308" s="543"/>
      <c r="H308" s="543"/>
      <c r="I308" s="542" t="s">
        <v>658</v>
      </c>
      <c r="J308" s="542" t="s">
        <v>659</v>
      </c>
      <c r="K308" s="542"/>
      <c r="L308" s="542"/>
      <c r="M308" s="542"/>
      <c r="N308" s="542"/>
      <c r="O308" s="542"/>
      <c r="P308" s="542"/>
      <c r="Q308" s="542"/>
      <c r="R308" s="542"/>
      <c r="S308" s="542"/>
      <c r="T308" s="542"/>
    </row>
    <row r="309" spans="1:20" ht="14">
      <c r="A309" s="1"/>
      <c r="C309" s="542">
        <v>30337764822</v>
      </c>
      <c r="D309" s="542" t="s">
        <v>718</v>
      </c>
      <c r="E309" s="543">
        <v>45922</v>
      </c>
      <c r="F309" s="542"/>
      <c r="G309" s="543"/>
      <c r="H309" s="543"/>
      <c r="I309" s="542" t="s">
        <v>664</v>
      </c>
      <c r="J309" s="542" t="s">
        <v>677</v>
      </c>
      <c r="K309" s="542"/>
      <c r="L309" s="542"/>
      <c r="M309" s="542"/>
      <c r="N309" s="542"/>
      <c r="O309" s="542"/>
      <c r="P309" s="542"/>
      <c r="Q309" s="542"/>
      <c r="R309" s="542"/>
      <c r="S309" s="542"/>
      <c r="T309" s="542"/>
    </row>
    <row r="310" spans="1:20" ht="14">
      <c r="A310" s="1"/>
      <c r="C310" s="542">
        <v>30337764822</v>
      </c>
      <c r="D310" s="542" t="s">
        <v>718</v>
      </c>
      <c r="E310" s="543">
        <v>45922</v>
      </c>
      <c r="F310" s="542"/>
      <c r="G310" s="543"/>
      <c r="H310" s="543"/>
      <c r="I310" s="542" t="s">
        <v>667</v>
      </c>
      <c r="J310" s="542" t="s">
        <v>659</v>
      </c>
      <c r="K310" s="542"/>
      <c r="L310" s="542"/>
      <c r="M310" s="542"/>
      <c r="N310" s="542"/>
      <c r="O310" s="542"/>
      <c r="P310" s="542"/>
      <c r="Q310" s="542"/>
      <c r="R310" s="542"/>
      <c r="S310" s="542"/>
      <c r="T310" s="542"/>
    </row>
    <row r="311" spans="1:20" ht="14">
      <c r="A311" s="1"/>
      <c r="C311" s="542">
        <v>30337764822</v>
      </c>
      <c r="D311" s="542" t="s">
        <v>718</v>
      </c>
      <c r="E311" s="543">
        <v>45922</v>
      </c>
      <c r="F311" s="542"/>
      <c r="G311" s="543"/>
      <c r="H311" s="543"/>
      <c r="I311" s="542" t="s">
        <v>668</v>
      </c>
      <c r="J311" s="542" t="s">
        <v>669</v>
      </c>
      <c r="K311" s="542"/>
      <c r="L311" s="542"/>
      <c r="M311" s="542"/>
      <c r="N311" s="542"/>
      <c r="O311" s="542"/>
      <c r="P311" s="542"/>
      <c r="Q311" s="542"/>
      <c r="R311" s="542"/>
      <c r="S311" s="542"/>
      <c r="T311" s="542"/>
    </row>
    <row r="312" spans="1:20" ht="14">
      <c r="A312" s="1"/>
      <c r="C312" s="542">
        <v>30337764822</v>
      </c>
      <c r="D312" s="542" t="s">
        <v>718</v>
      </c>
      <c r="E312" s="543">
        <v>45922</v>
      </c>
      <c r="F312" s="542"/>
      <c r="G312" s="543"/>
      <c r="H312" s="543"/>
      <c r="I312" s="542" t="s">
        <v>670</v>
      </c>
      <c r="J312" s="542" t="s">
        <v>633</v>
      </c>
      <c r="K312" s="542"/>
      <c r="L312" s="542"/>
      <c r="M312" s="544">
        <v>0</v>
      </c>
      <c r="N312" s="542"/>
      <c r="O312" s="542"/>
      <c r="P312" s="542"/>
      <c r="Q312" s="542"/>
      <c r="R312" s="542"/>
      <c r="S312" s="542"/>
      <c r="T312" s="542"/>
    </row>
    <row r="313" spans="1:20" ht="14">
      <c r="A313" s="1"/>
      <c r="C313" s="542">
        <v>30337764822</v>
      </c>
      <c r="D313" s="542" t="s">
        <v>718</v>
      </c>
      <c r="E313" s="543">
        <v>45922</v>
      </c>
      <c r="F313" s="542"/>
      <c r="G313" s="543"/>
      <c r="H313" s="543"/>
      <c r="I313" s="542" t="s">
        <v>671</v>
      </c>
      <c r="J313" s="542" t="s">
        <v>671</v>
      </c>
      <c r="K313" s="542"/>
      <c r="L313" s="542"/>
      <c r="M313" s="542"/>
      <c r="N313" s="542"/>
      <c r="O313" s="542"/>
      <c r="P313" s="542"/>
      <c r="Q313" s="542"/>
      <c r="R313" s="542"/>
      <c r="S313" s="542"/>
      <c r="T313" s="542"/>
    </row>
    <row r="314" spans="1:20" ht="14">
      <c r="A314" s="1"/>
      <c r="C314" s="545">
        <v>30337764822</v>
      </c>
      <c r="D314" s="545" t="s">
        <v>718</v>
      </c>
      <c r="E314" s="546">
        <v>45950</v>
      </c>
      <c r="F314" s="545"/>
      <c r="G314" s="546"/>
      <c r="H314" s="546"/>
      <c r="I314" s="545" t="s">
        <v>658</v>
      </c>
      <c r="J314" s="545" t="s">
        <v>659</v>
      </c>
      <c r="K314" s="545"/>
      <c r="L314" s="545"/>
      <c r="M314" s="545"/>
      <c r="N314" s="545"/>
      <c r="O314" s="545"/>
      <c r="P314" s="545"/>
      <c r="Q314" s="545"/>
      <c r="R314" s="545"/>
      <c r="S314" s="545"/>
      <c r="T314" s="545"/>
    </row>
    <row r="315" spans="1:20" ht="14">
      <c r="A315" s="1"/>
      <c r="C315" s="545">
        <v>30337764822</v>
      </c>
      <c r="D315" s="545" t="s">
        <v>718</v>
      </c>
      <c r="E315" s="546">
        <v>45950</v>
      </c>
      <c r="F315" s="545"/>
      <c r="G315" s="546"/>
      <c r="H315" s="546"/>
      <c r="I315" s="545" t="s">
        <v>664</v>
      </c>
      <c r="J315" s="545" t="s">
        <v>666</v>
      </c>
      <c r="K315" s="545"/>
      <c r="L315" s="545"/>
      <c r="M315" s="545"/>
      <c r="N315" s="545"/>
      <c r="O315" s="545"/>
      <c r="P315" s="545"/>
      <c r="Q315" s="545"/>
      <c r="R315" s="545"/>
      <c r="S315" s="545"/>
      <c r="T315" s="545"/>
    </row>
    <row r="316" spans="1:20" ht="14">
      <c r="A316" s="1"/>
      <c r="C316" s="545">
        <v>30337764822</v>
      </c>
      <c r="D316" s="545" t="s">
        <v>718</v>
      </c>
      <c r="E316" s="546">
        <v>45950</v>
      </c>
      <c r="F316" s="545"/>
      <c r="G316" s="546"/>
      <c r="H316" s="546"/>
      <c r="I316" s="545" t="s">
        <v>667</v>
      </c>
      <c r="J316" s="545" t="s">
        <v>659</v>
      </c>
      <c r="K316" s="545"/>
      <c r="L316" s="545"/>
      <c r="M316" s="545"/>
      <c r="N316" s="545"/>
      <c r="O316" s="545"/>
      <c r="P316" s="545"/>
      <c r="Q316" s="545"/>
      <c r="R316" s="545"/>
      <c r="S316" s="545"/>
      <c r="T316" s="545"/>
    </row>
    <row r="317" spans="1:20" ht="14">
      <c r="A317" s="1"/>
      <c r="C317" s="545">
        <v>30337764822</v>
      </c>
      <c r="D317" s="545" t="s">
        <v>718</v>
      </c>
      <c r="E317" s="546">
        <v>45950</v>
      </c>
      <c r="F317" s="545"/>
      <c r="G317" s="546"/>
      <c r="H317" s="546"/>
      <c r="I317" s="545" t="s">
        <v>668</v>
      </c>
      <c r="J317" s="545" t="s">
        <v>669</v>
      </c>
      <c r="K317" s="545"/>
      <c r="L317" s="545"/>
      <c r="M317" s="545"/>
      <c r="N317" s="545"/>
      <c r="O317" s="545"/>
      <c r="P317" s="545"/>
      <c r="Q317" s="545"/>
      <c r="R317" s="545"/>
      <c r="S317" s="545"/>
      <c r="T317" s="545"/>
    </row>
    <row r="318" spans="1:20" ht="14">
      <c r="A318" s="1"/>
      <c r="C318" s="545">
        <v>30337764822</v>
      </c>
      <c r="D318" s="545" t="s">
        <v>718</v>
      </c>
      <c r="E318" s="546">
        <v>45950</v>
      </c>
      <c r="F318" s="545"/>
      <c r="G318" s="546"/>
      <c r="H318" s="546"/>
      <c r="I318" s="545" t="s">
        <v>670</v>
      </c>
      <c r="J318" s="545" t="s">
        <v>633</v>
      </c>
      <c r="K318" s="545"/>
      <c r="L318" s="545"/>
      <c r="M318" s="544">
        <v>0</v>
      </c>
      <c r="N318" s="545"/>
      <c r="O318" s="545"/>
      <c r="P318" s="545"/>
      <c r="Q318" s="545"/>
      <c r="R318" s="545"/>
      <c r="S318" s="545"/>
      <c r="T318" s="545"/>
    </row>
    <row r="319" spans="1:20" ht="14">
      <c r="A319" s="1"/>
      <c r="C319" s="545">
        <v>30337764822</v>
      </c>
      <c r="D319" s="545" t="s">
        <v>718</v>
      </c>
      <c r="E319" s="546">
        <v>45950</v>
      </c>
      <c r="F319" s="545"/>
      <c r="G319" s="546"/>
      <c r="H319" s="546"/>
      <c r="I319" s="545" t="s">
        <v>671</v>
      </c>
      <c r="J319" s="545" t="s">
        <v>671</v>
      </c>
      <c r="K319" s="545"/>
      <c r="L319" s="545"/>
      <c r="M319" s="545"/>
      <c r="N319" s="545"/>
      <c r="O319" s="545"/>
      <c r="P319" s="545"/>
      <c r="Q319" s="545"/>
      <c r="R319" s="545"/>
      <c r="S319" s="545"/>
      <c r="T319" s="545"/>
    </row>
    <row r="320" spans="1:20" ht="14">
      <c r="A320" s="1"/>
      <c r="C320" s="542">
        <v>30337764822</v>
      </c>
      <c r="D320" s="542" t="s">
        <v>718</v>
      </c>
      <c r="E320" s="543">
        <v>45980</v>
      </c>
      <c r="F320" s="542">
        <v>95</v>
      </c>
      <c r="G320" s="543">
        <v>45877</v>
      </c>
      <c r="H320" s="543">
        <v>45972</v>
      </c>
      <c r="I320" s="542" t="s">
        <v>648</v>
      </c>
      <c r="J320" s="542" t="s">
        <v>690</v>
      </c>
      <c r="K320" s="542">
        <v>175</v>
      </c>
      <c r="L320" s="542" t="s">
        <v>592</v>
      </c>
      <c r="M320" s="542"/>
      <c r="N320" s="542" t="s">
        <v>722</v>
      </c>
      <c r="O320" s="542"/>
      <c r="P320" s="542"/>
      <c r="Q320" s="542"/>
      <c r="R320" s="542"/>
      <c r="S320" s="542"/>
      <c r="T320" s="542"/>
    </row>
    <row r="321" spans="1:20" ht="14">
      <c r="A321" s="1"/>
      <c r="C321" s="542">
        <v>30337764822</v>
      </c>
      <c r="D321" s="542" t="s">
        <v>718</v>
      </c>
      <c r="E321" s="543">
        <v>45980</v>
      </c>
      <c r="F321" s="542">
        <v>95</v>
      </c>
      <c r="G321" s="543">
        <v>45877</v>
      </c>
      <c r="H321" s="543">
        <v>45972</v>
      </c>
      <c r="I321" s="542" t="s">
        <v>648</v>
      </c>
      <c r="J321" s="542" t="s">
        <v>690</v>
      </c>
      <c r="K321" s="542">
        <v>275</v>
      </c>
      <c r="L321" s="542" t="s">
        <v>592</v>
      </c>
      <c r="M321" s="542"/>
      <c r="N321" s="542" t="s">
        <v>722</v>
      </c>
      <c r="O321" s="542"/>
      <c r="P321" s="542"/>
      <c r="Q321" s="542"/>
      <c r="R321" s="542"/>
      <c r="S321" s="542"/>
      <c r="T321" s="542"/>
    </row>
    <row r="322" spans="1:20" ht="14">
      <c r="A322" s="1"/>
      <c r="C322" s="542">
        <v>30337764822</v>
      </c>
      <c r="D322" s="542" t="s">
        <v>718</v>
      </c>
      <c r="E322" s="543">
        <v>45980</v>
      </c>
      <c r="F322" s="542">
        <v>95</v>
      </c>
      <c r="G322" s="543">
        <v>45877</v>
      </c>
      <c r="H322" s="543">
        <v>45972</v>
      </c>
      <c r="I322" s="542" t="s">
        <v>648</v>
      </c>
      <c r="J322" s="542" t="s">
        <v>690</v>
      </c>
      <c r="K322" s="542">
        <v>217</v>
      </c>
      <c r="L322" s="542" t="s">
        <v>592</v>
      </c>
      <c r="M322" s="542"/>
      <c r="N322" s="542" t="s">
        <v>722</v>
      </c>
      <c r="O322" s="542"/>
      <c r="P322" s="542"/>
      <c r="Q322" s="542"/>
      <c r="R322" s="542"/>
      <c r="S322" s="542"/>
      <c r="T322" s="542"/>
    </row>
    <row r="323" spans="1:20" ht="14">
      <c r="A323" s="1"/>
      <c r="C323" s="542">
        <v>30337764822</v>
      </c>
      <c r="D323" s="542" t="s">
        <v>718</v>
      </c>
      <c r="E323" s="543">
        <v>45980</v>
      </c>
      <c r="F323" s="542">
        <v>95</v>
      </c>
      <c r="G323" s="543">
        <v>45877</v>
      </c>
      <c r="H323" s="543">
        <v>45972</v>
      </c>
      <c r="I323" s="542" t="s">
        <v>651</v>
      </c>
      <c r="J323" s="542" t="s">
        <v>652</v>
      </c>
      <c r="K323" s="542"/>
      <c r="L323" s="542" t="s">
        <v>653</v>
      </c>
      <c r="M323" s="542"/>
      <c r="N323" s="542" t="s">
        <v>722</v>
      </c>
      <c r="O323" s="542"/>
      <c r="P323" s="542"/>
      <c r="Q323" s="542"/>
      <c r="R323" s="542"/>
      <c r="S323" s="542"/>
      <c r="T323" s="542"/>
    </row>
    <row r="324" spans="1:20" ht="14">
      <c r="A324" s="1"/>
      <c r="C324" s="542">
        <v>30337764822</v>
      </c>
      <c r="D324" s="542" t="s">
        <v>718</v>
      </c>
      <c r="E324" s="543">
        <v>45980</v>
      </c>
      <c r="F324" s="542"/>
      <c r="G324" s="543"/>
      <c r="H324" s="543"/>
      <c r="I324" s="542" t="s">
        <v>658</v>
      </c>
      <c r="J324" s="542" t="s">
        <v>659</v>
      </c>
      <c r="K324" s="542"/>
      <c r="L324" s="542"/>
      <c r="M324" s="542"/>
      <c r="N324" s="542" t="s">
        <v>722</v>
      </c>
      <c r="O324" s="542"/>
      <c r="P324" s="542"/>
      <c r="Q324" s="542"/>
      <c r="R324" s="542"/>
      <c r="S324" s="542"/>
      <c r="T324" s="542"/>
    </row>
    <row r="325" spans="1:20" ht="14">
      <c r="A325" s="1"/>
      <c r="C325" s="542">
        <v>30337764822</v>
      </c>
      <c r="D325" s="542" t="s">
        <v>718</v>
      </c>
      <c r="E325" s="543">
        <v>45980</v>
      </c>
      <c r="F325" s="542"/>
      <c r="G325" s="543"/>
      <c r="H325" s="543"/>
      <c r="I325" s="542" t="s">
        <v>661</v>
      </c>
      <c r="J325" s="542" t="s">
        <v>682</v>
      </c>
      <c r="K325" s="542"/>
      <c r="L325" s="542"/>
      <c r="M325" s="542"/>
      <c r="N325" s="542" t="s">
        <v>722</v>
      </c>
      <c r="O325" s="542"/>
      <c r="P325" s="542"/>
      <c r="Q325" s="542"/>
      <c r="R325" s="542"/>
      <c r="S325" s="542"/>
      <c r="T325" s="542"/>
    </row>
    <row r="326" spans="1:20" ht="14">
      <c r="A326" s="1"/>
      <c r="C326" s="542">
        <v>30337764822</v>
      </c>
      <c r="D326" s="542" t="s">
        <v>718</v>
      </c>
      <c r="E326" s="543">
        <v>45980</v>
      </c>
      <c r="F326" s="542"/>
      <c r="G326" s="543"/>
      <c r="H326" s="543"/>
      <c r="I326" s="542" t="s">
        <v>663</v>
      </c>
      <c r="J326" s="542" t="s">
        <v>659</v>
      </c>
      <c r="K326" s="542"/>
      <c r="L326" s="542"/>
      <c r="M326" s="542"/>
      <c r="N326" s="542" t="s">
        <v>722</v>
      </c>
      <c r="O326" s="542"/>
      <c r="P326" s="542"/>
      <c r="Q326" s="542"/>
      <c r="R326" s="542"/>
      <c r="S326" s="542"/>
      <c r="T326" s="542"/>
    </row>
    <row r="327" spans="1:20" ht="14">
      <c r="A327" s="1"/>
      <c r="C327" s="542">
        <v>30337764822</v>
      </c>
      <c r="D327" s="542" t="s">
        <v>718</v>
      </c>
      <c r="E327" s="543">
        <v>45980</v>
      </c>
      <c r="F327" s="542"/>
      <c r="G327" s="543"/>
      <c r="H327" s="543"/>
      <c r="I327" s="542" t="s">
        <v>668</v>
      </c>
      <c r="J327" s="542" t="s">
        <v>669</v>
      </c>
      <c r="K327" s="542"/>
      <c r="L327" s="542"/>
      <c r="M327" s="542"/>
      <c r="N327" s="542" t="s">
        <v>722</v>
      </c>
      <c r="O327" s="542"/>
      <c r="P327" s="542"/>
      <c r="Q327" s="542"/>
      <c r="R327" s="542"/>
      <c r="S327" s="542"/>
      <c r="T327" s="542"/>
    </row>
    <row r="328" spans="1:20" ht="14">
      <c r="A328" s="1"/>
      <c r="C328" s="542">
        <v>30337764822</v>
      </c>
      <c r="D328" s="542" t="s">
        <v>718</v>
      </c>
      <c r="E328" s="543">
        <v>45980</v>
      </c>
      <c r="F328" s="542"/>
      <c r="G328" s="543"/>
      <c r="H328" s="543"/>
      <c r="I328" s="542" t="s">
        <v>670</v>
      </c>
      <c r="J328" s="542" t="s">
        <v>633</v>
      </c>
      <c r="K328" s="542"/>
      <c r="L328" s="542"/>
      <c r="M328" s="544">
        <v>667</v>
      </c>
      <c r="N328" s="542" t="s">
        <v>722</v>
      </c>
      <c r="O328" s="542"/>
      <c r="P328" s="542"/>
      <c r="Q328" s="542"/>
      <c r="R328" s="542"/>
      <c r="S328" s="542"/>
      <c r="T328" s="542"/>
    </row>
    <row r="329" spans="1:20" ht="14">
      <c r="A329" s="1"/>
      <c r="C329" s="542">
        <v>30337764822</v>
      </c>
      <c r="D329" s="542" t="s">
        <v>718</v>
      </c>
      <c r="E329" s="543">
        <v>45980</v>
      </c>
      <c r="F329" s="542"/>
      <c r="G329" s="543"/>
      <c r="H329" s="543"/>
      <c r="I329" s="542" t="s">
        <v>671</v>
      </c>
      <c r="J329" s="542" t="s">
        <v>671</v>
      </c>
      <c r="K329" s="542"/>
      <c r="L329" s="542"/>
      <c r="M329" s="542"/>
      <c r="N329" s="542" t="s">
        <v>722</v>
      </c>
      <c r="O329" s="542"/>
      <c r="P329" s="542"/>
      <c r="Q329" s="542"/>
      <c r="R329" s="542"/>
      <c r="S329" s="542"/>
      <c r="T329" s="542"/>
    </row>
    <row r="330" spans="1:20" ht="14">
      <c r="A330" s="1"/>
      <c r="C330" s="545">
        <v>30337764822</v>
      </c>
      <c r="D330" s="545" t="s">
        <v>718</v>
      </c>
      <c r="E330" s="546">
        <v>46010</v>
      </c>
      <c r="F330" s="545"/>
      <c r="G330" s="546"/>
      <c r="H330" s="546"/>
      <c r="I330" s="545" t="s">
        <v>658</v>
      </c>
      <c r="J330" s="545" t="s">
        <v>659</v>
      </c>
      <c r="K330" s="545"/>
      <c r="L330" s="545"/>
      <c r="M330" s="545"/>
      <c r="N330" s="545"/>
      <c r="O330" s="545"/>
      <c r="P330" s="545"/>
      <c r="Q330" s="545"/>
      <c r="R330" s="545"/>
      <c r="S330" s="545"/>
      <c r="T330" s="545"/>
    </row>
    <row r="331" spans="1:20" ht="14">
      <c r="A331" s="1"/>
      <c r="C331" s="545">
        <v>30337764822</v>
      </c>
      <c r="D331" s="545" t="s">
        <v>718</v>
      </c>
      <c r="E331" s="546">
        <v>46010</v>
      </c>
      <c r="F331" s="545"/>
      <c r="G331" s="546"/>
      <c r="H331" s="546"/>
      <c r="I331" s="545" t="s">
        <v>661</v>
      </c>
      <c r="J331" s="545" t="s">
        <v>723</v>
      </c>
      <c r="K331" s="545"/>
      <c r="L331" s="545"/>
      <c r="M331" s="545"/>
      <c r="N331" s="545"/>
      <c r="O331" s="545"/>
      <c r="P331" s="545"/>
      <c r="Q331" s="545"/>
      <c r="R331" s="545"/>
      <c r="S331" s="545"/>
      <c r="T331" s="545"/>
    </row>
    <row r="332" spans="1:20" ht="14">
      <c r="A332" s="1"/>
      <c r="C332" s="545">
        <v>30337764822</v>
      </c>
      <c r="D332" s="545" t="s">
        <v>718</v>
      </c>
      <c r="E332" s="546">
        <v>46010</v>
      </c>
      <c r="F332" s="545"/>
      <c r="G332" s="546"/>
      <c r="H332" s="546"/>
      <c r="I332" s="545" t="s">
        <v>663</v>
      </c>
      <c r="J332" s="545" t="s">
        <v>659</v>
      </c>
      <c r="K332" s="545"/>
      <c r="L332" s="545"/>
      <c r="M332" s="545"/>
      <c r="N332" s="545"/>
      <c r="O332" s="545"/>
      <c r="P332" s="545"/>
      <c r="Q332" s="545"/>
      <c r="R332" s="545"/>
      <c r="S332" s="545"/>
      <c r="T332" s="545"/>
    </row>
    <row r="333" spans="1:20" ht="14">
      <c r="A333" s="1"/>
      <c r="C333" s="545">
        <v>30337764822</v>
      </c>
      <c r="D333" s="545" t="s">
        <v>718</v>
      </c>
      <c r="E333" s="546">
        <v>46010</v>
      </c>
      <c r="F333" s="545"/>
      <c r="G333" s="546"/>
      <c r="H333" s="546"/>
      <c r="I333" s="545" t="s">
        <v>664</v>
      </c>
      <c r="J333" s="545" t="s">
        <v>677</v>
      </c>
      <c r="K333" s="545"/>
      <c r="L333" s="545"/>
      <c r="M333" s="545"/>
      <c r="N333" s="545"/>
      <c r="O333" s="545"/>
      <c r="P333" s="545"/>
      <c r="Q333" s="545"/>
      <c r="R333" s="545"/>
      <c r="S333" s="545"/>
      <c r="T333" s="545"/>
    </row>
    <row r="334" spans="1:20" ht="14">
      <c r="A334" s="1"/>
      <c r="C334" s="545">
        <v>30337764822</v>
      </c>
      <c r="D334" s="545" t="s">
        <v>718</v>
      </c>
      <c r="E334" s="546">
        <v>46010</v>
      </c>
      <c r="F334" s="545"/>
      <c r="G334" s="546"/>
      <c r="H334" s="546"/>
      <c r="I334" s="545" t="s">
        <v>667</v>
      </c>
      <c r="J334" s="545" t="s">
        <v>659</v>
      </c>
      <c r="K334" s="545"/>
      <c r="L334" s="545"/>
      <c r="M334" s="545"/>
      <c r="N334" s="545"/>
      <c r="O334" s="545"/>
      <c r="P334" s="545"/>
      <c r="Q334" s="545"/>
      <c r="R334" s="545"/>
      <c r="S334" s="545"/>
      <c r="T334" s="545"/>
    </row>
    <row r="335" spans="1:20" ht="14">
      <c r="A335" s="1"/>
      <c r="C335" s="545">
        <v>30337764822</v>
      </c>
      <c r="D335" s="545" t="s">
        <v>718</v>
      </c>
      <c r="E335" s="546">
        <v>46010</v>
      </c>
      <c r="F335" s="545"/>
      <c r="G335" s="546"/>
      <c r="H335" s="546"/>
      <c r="I335" s="545" t="s">
        <v>668</v>
      </c>
      <c r="J335" s="545" t="s">
        <v>669</v>
      </c>
      <c r="K335" s="545"/>
      <c r="L335" s="545"/>
      <c r="M335" s="545"/>
      <c r="N335" s="545"/>
      <c r="O335" s="545"/>
      <c r="P335" s="545"/>
      <c r="Q335" s="545"/>
      <c r="R335" s="545"/>
      <c r="S335" s="545"/>
      <c r="T335" s="545"/>
    </row>
    <row r="336" spans="1:20" ht="14">
      <c r="A336" s="1"/>
      <c r="C336" s="545">
        <v>30337764822</v>
      </c>
      <c r="D336" s="545" t="s">
        <v>718</v>
      </c>
      <c r="E336" s="546">
        <v>46010</v>
      </c>
      <c r="F336" s="545"/>
      <c r="G336" s="546"/>
      <c r="H336" s="546"/>
      <c r="I336" s="545" t="s">
        <v>670</v>
      </c>
      <c r="J336" s="545" t="s">
        <v>633</v>
      </c>
      <c r="K336" s="545"/>
      <c r="L336" s="545"/>
      <c r="M336" s="544">
        <v>0</v>
      </c>
      <c r="N336" s="545"/>
      <c r="O336" s="545"/>
      <c r="P336" s="545"/>
      <c r="Q336" s="545"/>
      <c r="R336" s="545"/>
      <c r="S336" s="545"/>
      <c r="T336" s="545"/>
    </row>
    <row r="337" spans="1:20" ht="14">
      <c r="A337" s="1"/>
      <c r="C337" s="545">
        <v>30337764822</v>
      </c>
      <c r="D337" s="545" t="s">
        <v>718</v>
      </c>
      <c r="E337" s="546">
        <v>46010</v>
      </c>
      <c r="F337" s="545"/>
      <c r="G337" s="546"/>
      <c r="H337" s="546"/>
      <c r="I337" s="545" t="s">
        <v>671</v>
      </c>
      <c r="J337" s="545" t="s">
        <v>671</v>
      </c>
      <c r="K337" s="545"/>
      <c r="L337" s="545"/>
      <c r="M337" s="545"/>
      <c r="N337" s="545"/>
      <c r="O337" s="545"/>
      <c r="P337" s="545"/>
      <c r="Q337" s="545"/>
      <c r="R337" s="545"/>
      <c r="S337" s="545"/>
      <c r="T337" s="545"/>
    </row>
    <row r="338" spans="1:20" ht="14">
      <c r="A338" s="1"/>
      <c r="C338" s="545">
        <v>30337764822</v>
      </c>
      <c r="D338" s="545" t="s">
        <v>718</v>
      </c>
      <c r="E338" s="546">
        <v>46042</v>
      </c>
      <c r="F338" s="545">
        <v>34</v>
      </c>
      <c r="G338" s="546">
        <v>45972</v>
      </c>
      <c r="H338" s="546">
        <v>46006</v>
      </c>
      <c r="I338" s="545" t="s">
        <v>648</v>
      </c>
      <c r="J338" s="545" t="s">
        <v>690</v>
      </c>
      <c r="K338" s="545">
        <v>59</v>
      </c>
      <c r="L338" s="545" t="s">
        <v>592</v>
      </c>
      <c r="M338" s="545"/>
      <c r="N338" s="545" t="s">
        <v>724</v>
      </c>
      <c r="O338" s="545"/>
      <c r="P338" s="545"/>
      <c r="Q338" s="545"/>
      <c r="R338" s="545"/>
      <c r="S338" s="545"/>
      <c r="T338" s="545"/>
    </row>
    <row r="339" spans="1:20" ht="14">
      <c r="A339" s="1"/>
      <c r="C339" s="545">
        <v>30337764822</v>
      </c>
      <c r="D339" s="545" t="s">
        <v>718</v>
      </c>
      <c r="E339" s="546">
        <v>46042</v>
      </c>
      <c r="F339" s="545">
        <v>34</v>
      </c>
      <c r="G339" s="546">
        <v>45972</v>
      </c>
      <c r="H339" s="546">
        <v>46006</v>
      </c>
      <c r="I339" s="545" t="s">
        <v>648</v>
      </c>
      <c r="J339" s="545" t="s">
        <v>690</v>
      </c>
      <c r="K339" s="545">
        <v>93</v>
      </c>
      <c r="L339" s="545" t="s">
        <v>592</v>
      </c>
      <c r="M339" s="545"/>
      <c r="N339" s="545" t="s">
        <v>724</v>
      </c>
      <c r="O339" s="545"/>
      <c r="P339" s="545"/>
      <c r="Q339" s="545"/>
      <c r="R339" s="545"/>
      <c r="S339" s="545"/>
      <c r="T339" s="545"/>
    </row>
    <row r="340" spans="1:20" ht="14">
      <c r="A340" s="1"/>
      <c r="C340" s="545">
        <v>30337764822</v>
      </c>
      <c r="D340" s="545" t="s">
        <v>718</v>
      </c>
      <c r="E340" s="546">
        <v>46042</v>
      </c>
      <c r="F340" s="545">
        <v>34</v>
      </c>
      <c r="G340" s="546">
        <v>45972</v>
      </c>
      <c r="H340" s="546">
        <v>46006</v>
      </c>
      <c r="I340" s="545" t="s">
        <v>648</v>
      </c>
      <c r="J340" s="545" t="s">
        <v>690</v>
      </c>
      <c r="K340" s="545">
        <v>73</v>
      </c>
      <c r="L340" s="545" t="s">
        <v>592</v>
      </c>
      <c r="M340" s="545"/>
      <c r="N340" s="545" t="s">
        <v>724</v>
      </c>
      <c r="O340" s="545"/>
      <c r="P340" s="545"/>
      <c r="Q340" s="545"/>
      <c r="R340" s="545"/>
      <c r="S340" s="545"/>
      <c r="T340" s="545"/>
    </row>
    <row r="341" spans="1:20" ht="14">
      <c r="A341" s="1"/>
      <c r="C341" s="545">
        <v>30337764822</v>
      </c>
      <c r="D341" s="545" t="s">
        <v>718</v>
      </c>
      <c r="E341" s="546">
        <v>46042</v>
      </c>
      <c r="F341" s="545">
        <v>34</v>
      </c>
      <c r="G341" s="546">
        <v>45972</v>
      </c>
      <c r="H341" s="546">
        <v>46006</v>
      </c>
      <c r="I341" s="545" t="s">
        <v>651</v>
      </c>
      <c r="J341" s="545" t="s">
        <v>652</v>
      </c>
      <c r="K341" s="545"/>
      <c r="L341" s="545" t="s">
        <v>653</v>
      </c>
      <c r="M341" s="545"/>
      <c r="N341" s="545" t="s">
        <v>724</v>
      </c>
      <c r="O341" s="545"/>
      <c r="P341" s="545"/>
      <c r="Q341" s="545"/>
      <c r="R341" s="545"/>
      <c r="S341" s="545"/>
      <c r="T341" s="545"/>
    </row>
    <row r="342" spans="1:20" ht="14">
      <c r="A342" s="1"/>
      <c r="C342" s="545">
        <v>30337764822</v>
      </c>
      <c r="D342" s="545" t="s">
        <v>718</v>
      </c>
      <c r="E342" s="546">
        <v>46042</v>
      </c>
      <c r="F342" s="545">
        <v>6</v>
      </c>
      <c r="G342" s="546">
        <v>46006</v>
      </c>
      <c r="H342" s="546">
        <v>46012</v>
      </c>
      <c r="I342" s="545" t="s">
        <v>648</v>
      </c>
      <c r="J342" s="545" t="s">
        <v>690</v>
      </c>
      <c r="K342" s="545">
        <v>32.979999999999997</v>
      </c>
      <c r="L342" s="545" t="s">
        <v>592</v>
      </c>
      <c r="M342" s="545"/>
      <c r="N342" s="545" t="s">
        <v>725</v>
      </c>
      <c r="O342" s="545"/>
      <c r="P342" s="545"/>
      <c r="Q342" s="545"/>
      <c r="R342" s="545"/>
      <c r="S342" s="545"/>
      <c r="T342" s="545"/>
    </row>
    <row r="343" spans="1:20" ht="14">
      <c r="A343" s="1"/>
      <c r="C343" s="545">
        <v>30337764822</v>
      </c>
      <c r="D343" s="545" t="s">
        <v>718</v>
      </c>
      <c r="E343" s="546">
        <v>46042</v>
      </c>
      <c r="F343" s="545">
        <v>6</v>
      </c>
      <c r="G343" s="546">
        <v>46006</v>
      </c>
      <c r="H343" s="546">
        <v>46012</v>
      </c>
      <c r="I343" s="545" t="s">
        <v>651</v>
      </c>
      <c r="J343" s="545" t="s">
        <v>652</v>
      </c>
      <c r="K343" s="545"/>
      <c r="L343" s="545" t="s">
        <v>653</v>
      </c>
      <c r="M343" s="545"/>
      <c r="N343" s="545" t="s">
        <v>725</v>
      </c>
      <c r="O343" s="545"/>
      <c r="P343" s="545"/>
      <c r="Q343" s="545"/>
      <c r="R343" s="545"/>
      <c r="S343" s="545"/>
      <c r="T343" s="545"/>
    </row>
    <row r="344" spans="1:20" ht="14">
      <c r="A344" s="1"/>
      <c r="C344" s="545">
        <v>30337764822</v>
      </c>
      <c r="D344" s="545" t="s">
        <v>718</v>
      </c>
      <c r="E344" s="546">
        <v>46042</v>
      </c>
      <c r="F344" s="545"/>
      <c r="G344" s="546"/>
      <c r="H344" s="546"/>
      <c r="I344" s="545" t="s">
        <v>658</v>
      </c>
      <c r="J344" s="545" t="s">
        <v>659</v>
      </c>
      <c r="K344" s="545"/>
      <c r="L344" s="545"/>
      <c r="M344" s="545"/>
      <c r="N344" s="545" t="s">
        <v>726</v>
      </c>
      <c r="O344" s="545"/>
      <c r="P344" s="545"/>
      <c r="Q344" s="545"/>
      <c r="R344" s="545"/>
      <c r="S344" s="545"/>
      <c r="T344" s="545"/>
    </row>
    <row r="345" spans="1:20" ht="14">
      <c r="A345" s="1"/>
      <c r="C345" s="545">
        <v>30337764822</v>
      </c>
      <c r="D345" s="545" t="s">
        <v>718</v>
      </c>
      <c r="E345" s="546">
        <v>46042</v>
      </c>
      <c r="F345" s="545"/>
      <c r="G345" s="546"/>
      <c r="H345" s="546"/>
      <c r="I345" s="545" t="s">
        <v>668</v>
      </c>
      <c r="J345" s="545" t="s">
        <v>669</v>
      </c>
      <c r="K345" s="545"/>
      <c r="L345" s="545"/>
      <c r="M345" s="545"/>
      <c r="N345" s="545" t="s">
        <v>726</v>
      </c>
      <c r="O345" s="545"/>
      <c r="P345" s="545"/>
      <c r="Q345" s="545"/>
      <c r="R345" s="545"/>
      <c r="S345" s="545"/>
      <c r="T345" s="545"/>
    </row>
    <row r="346" spans="1:20" ht="14">
      <c r="A346" s="1"/>
      <c r="C346" s="545">
        <v>30337764822</v>
      </c>
      <c r="D346" s="545" t="s">
        <v>718</v>
      </c>
      <c r="E346" s="546">
        <v>46042</v>
      </c>
      <c r="F346" s="545"/>
      <c r="G346" s="546"/>
      <c r="H346" s="546"/>
      <c r="I346" s="545" t="s">
        <v>670</v>
      </c>
      <c r="J346" s="545" t="s">
        <v>633</v>
      </c>
      <c r="K346" s="545"/>
      <c r="L346" s="545"/>
      <c r="M346" s="544">
        <v>257.98</v>
      </c>
      <c r="N346" s="545" t="s">
        <v>726</v>
      </c>
      <c r="O346" s="545"/>
      <c r="P346" s="545"/>
      <c r="Q346" s="545"/>
      <c r="R346" s="545"/>
      <c r="S346" s="545"/>
      <c r="T346" s="545"/>
    </row>
    <row r="347" spans="1:20" ht="14">
      <c r="A347" s="1"/>
      <c r="C347" s="545">
        <v>30337764822</v>
      </c>
      <c r="D347" s="545" t="s">
        <v>718</v>
      </c>
      <c r="E347" s="546">
        <v>46042</v>
      </c>
      <c r="F347" s="545"/>
      <c r="G347" s="546"/>
      <c r="H347" s="546"/>
      <c r="I347" s="545" t="s">
        <v>671</v>
      </c>
      <c r="J347" s="545" t="s">
        <v>671</v>
      </c>
      <c r="K347" s="545"/>
      <c r="L347" s="545"/>
      <c r="M347" s="545"/>
      <c r="N347" s="545" t="s">
        <v>726</v>
      </c>
      <c r="O347" s="545"/>
      <c r="P347" s="545"/>
      <c r="Q347" s="545"/>
      <c r="R347" s="545"/>
      <c r="S347" s="545"/>
      <c r="T347" s="545"/>
    </row>
    <row r="348" spans="1:20" ht="14">
      <c r="A348" s="1"/>
      <c r="C348" s="542">
        <v>30337766448</v>
      </c>
      <c r="D348" s="542" t="s">
        <v>727</v>
      </c>
      <c r="E348" s="543">
        <v>45860</v>
      </c>
      <c r="F348" s="542">
        <v>22</v>
      </c>
      <c r="G348" s="543">
        <v>45817</v>
      </c>
      <c r="H348" s="543">
        <v>45839</v>
      </c>
      <c r="I348" s="542" t="s">
        <v>648</v>
      </c>
      <c r="J348" s="542" t="s">
        <v>690</v>
      </c>
      <c r="K348" s="542">
        <v>0</v>
      </c>
      <c r="L348" s="542" t="s">
        <v>592</v>
      </c>
      <c r="M348" s="542"/>
      <c r="N348" s="542" t="s">
        <v>728</v>
      </c>
      <c r="O348" s="542"/>
      <c r="P348" s="542"/>
      <c r="Q348" s="542"/>
      <c r="R348" s="542"/>
      <c r="S348" s="542"/>
      <c r="T348" s="542"/>
    </row>
    <row r="349" spans="1:20" ht="14">
      <c r="A349" s="1"/>
      <c r="C349" s="542">
        <v>30337766448</v>
      </c>
      <c r="D349" s="542" t="s">
        <v>727</v>
      </c>
      <c r="E349" s="543">
        <v>45860</v>
      </c>
      <c r="F349" s="542">
        <v>22</v>
      </c>
      <c r="G349" s="543">
        <v>45817</v>
      </c>
      <c r="H349" s="543">
        <v>45839</v>
      </c>
      <c r="I349" s="542" t="s">
        <v>651</v>
      </c>
      <c r="J349" s="542" t="s">
        <v>652</v>
      </c>
      <c r="K349" s="542"/>
      <c r="L349" s="542" t="s">
        <v>653</v>
      </c>
      <c r="M349" s="542"/>
      <c r="N349" s="542" t="s">
        <v>728</v>
      </c>
      <c r="O349" s="542"/>
      <c r="P349" s="542"/>
      <c r="Q349" s="542"/>
      <c r="R349" s="542"/>
      <c r="S349" s="542"/>
      <c r="T349" s="542"/>
    </row>
    <row r="350" spans="1:20" ht="14">
      <c r="A350" s="1"/>
      <c r="C350" s="542">
        <v>30337766448</v>
      </c>
      <c r="D350" s="542" t="s">
        <v>727</v>
      </c>
      <c r="E350" s="543">
        <v>45860</v>
      </c>
      <c r="F350" s="542">
        <v>8</v>
      </c>
      <c r="G350" s="543">
        <v>45839</v>
      </c>
      <c r="H350" s="543">
        <v>45847</v>
      </c>
      <c r="I350" s="542" t="s">
        <v>648</v>
      </c>
      <c r="J350" s="542" t="s">
        <v>690</v>
      </c>
      <c r="K350" s="542">
        <v>0</v>
      </c>
      <c r="L350" s="542" t="s">
        <v>592</v>
      </c>
      <c r="M350" s="542"/>
      <c r="N350" s="542" t="s">
        <v>729</v>
      </c>
      <c r="O350" s="542"/>
      <c r="P350" s="542"/>
      <c r="Q350" s="542"/>
      <c r="R350" s="542"/>
      <c r="S350" s="542"/>
      <c r="T350" s="542"/>
    </row>
    <row r="351" spans="1:20" ht="14">
      <c r="A351" s="1"/>
      <c r="C351" s="542">
        <v>30337766448</v>
      </c>
      <c r="D351" s="542" t="s">
        <v>727</v>
      </c>
      <c r="E351" s="543">
        <v>45860</v>
      </c>
      <c r="F351" s="542">
        <v>8</v>
      </c>
      <c r="G351" s="543">
        <v>45839</v>
      </c>
      <c r="H351" s="543">
        <v>45847</v>
      </c>
      <c r="I351" s="542" t="s">
        <v>651</v>
      </c>
      <c r="J351" s="542" t="s">
        <v>652</v>
      </c>
      <c r="K351" s="542"/>
      <c r="L351" s="542" t="s">
        <v>653</v>
      </c>
      <c r="M351" s="542"/>
      <c r="N351" s="542" t="s">
        <v>729</v>
      </c>
      <c r="O351" s="542"/>
      <c r="P351" s="542"/>
      <c r="Q351" s="542"/>
      <c r="R351" s="542"/>
      <c r="S351" s="542"/>
      <c r="T351" s="542"/>
    </row>
    <row r="352" spans="1:20" ht="14">
      <c r="A352" s="1"/>
      <c r="C352" s="542">
        <v>30337766448</v>
      </c>
      <c r="D352" s="542" t="s">
        <v>727</v>
      </c>
      <c r="E352" s="543">
        <v>45860</v>
      </c>
      <c r="F352" s="542"/>
      <c r="G352" s="543"/>
      <c r="H352" s="543"/>
      <c r="I352" s="542" t="s">
        <v>658</v>
      </c>
      <c r="J352" s="542" t="s">
        <v>659</v>
      </c>
      <c r="K352" s="542"/>
      <c r="L352" s="542"/>
      <c r="M352" s="542"/>
      <c r="N352" s="542" t="s">
        <v>730</v>
      </c>
      <c r="O352" s="542"/>
      <c r="P352" s="542"/>
      <c r="Q352" s="542"/>
      <c r="R352" s="542"/>
      <c r="S352" s="542"/>
      <c r="T352" s="542"/>
    </row>
    <row r="353" spans="1:20" ht="14">
      <c r="A353" s="1"/>
      <c r="C353" s="542">
        <v>30337766448</v>
      </c>
      <c r="D353" s="542" t="s">
        <v>727</v>
      </c>
      <c r="E353" s="543">
        <v>45860</v>
      </c>
      <c r="F353" s="542"/>
      <c r="G353" s="543"/>
      <c r="H353" s="543"/>
      <c r="I353" s="542" t="s">
        <v>664</v>
      </c>
      <c r="J353" s="542" t="s">
        <v>665</v>
      </c>
      <c r="K353" s="542"/>
      <c r="L353" s="542"/>
      <c r="M353" s="542"/>
      <c r="N353" s="542" t="s">
        <v>730</v>
      </c>
      <c r="O353" s="542"/>
      <c r="P353" s="542"/>
      <c r="Q353" s="542"/>
      <c r="R353" s="542"/>
      <c r="S353" s="542"/>
      <c r="T353" s="542"/>
    </row>
    <row r="354" spans="1:20" ht="14">
      <c r="A354" s="1"/>
      <c r="C354" s="542">
        <v>30337766448</v>
      </c>
      <c r="D354" s="542" t="s">
        <v>727</v>
      </c>
      <c r="E354" s="543">
        <v>45860</v>
      </c>
      <c r="F354" s="542"/>
      <c r="G354" s="543"/>
      <c r="H354" s="543"/>
      <c r="I354" s="542" t="s">
        <v>667</v>
      </c>
      <c r="J354" s="542" t="s">
        <v>659</v>
      </c>
      <c r="K354" s="542"/>
      <c r="L354" s="542"/>
      <c r="M354" s="542"/>
      <c r="N354" s="542" t="s">
        <v>730</v>
      </c>
      <c r="O354" s="542"/>
      <c r="P354" s="542"/>
      <c r="Q354" s="542"/>
      <c r="R354" s="542"/>
      <c r="S354" s="542"/>
      <c r="T354" s="542"/>
    </row>
    <row r="355" spans="1:20" ht="14">
      <c r="A355" s="1"/>
      <c r="C355" s="542">
        <v>30337766448</v>
      </c>
      <c r="D355" s="542" t="s">
        <v>727</v>
      </c>
      <c r="E355" s="543">
        <v>45860</v>
      </c>
      <c r="F355" s="542"/>
      <c r="G355" s="543"/>
      <c r="H355" s="543"/>
      <c r="I355" s="542" t="s">
        <v>668</v>
      </c>
      <c r="J355" s="542" t="s">
        <v>669</v>
      </c>
      <c r="K355" s="542"/>
      <c r="L355" s="542"/>
      <c r="M355" s="542"/>
      <c r="N355" s="542" t="s">
        <v>730</v>
      </c>
      <c r="O355" s="542"/>
      <c r="P355" s="542"/>
      <c r="Q355" s="542"/>
      <c r="R355" s="542"/>
      <c r="S355" s="542"/>
      <c r="T355" s="542"/>
    </row>
    <row r="356" spans="1:20" ht="14">
      <c r="A356" s="1"/>
      <c r="C356" s="542">
        <v>30337766448</v>
      </c>
      <c r="D356" s="542" t="s">
        <v>727</v>
      </c>
      <c r="E356" s="543">
        <v>45860</v>
      </c>
      <c r="F356" s="542"/>
      <c r="G356" s="543"/>
      <c r="H356" s="543"/>
      <c r="I356" s="542" t="s">
        <v>670</v>
      </c>
      <c r="J356" s="542" t="s">
        <v>633</v>
      </c>
      <c r="K356" s="542"/>
      <c r="L356" s="542" t="s">
        <v>592</v>
      </c>
      <c r="M356" s="544">
        <v>0</v>
      </c>
      <c r="N356" s="542" t="s">
        <v>730</v>
      </c>
      <c r="O356" s="542"/>
      <c r="P356" s="542"/>
      <c r="Q356" s="542"/>
      <c r="R356" s="542"/>
      <c r="S356" s="542"/>
      <c r="T356" s="542"/>
    </row>
    <row r="357" spans="1:20" ht="14">
      <c r="A357" s="1"/>
      <c r="C357" s="542">
        <v>30337766448</v>
      </c>
      <c r="D357" s="542" t="s">
        <v>727</v>
      </c>
      <c r="E357" s="543">
        <v>45860</v>
      </c>
      <c r="F357" s="542"/>
      <c r="G357" s="543"/>
      <c r="H357" s="543"/>
      <c r="I357" s="542" t="s">
        <v>671</v>
      </c>
      <c r="J357" s="542" t="s">
        <v>671</v>
      </c>
      <c r="K357" s="542"/>
      <c r="L357" s="542"/>
      <c r="M357" s="542"/>
      <c r="N357" s="542" t="s">
        <v>730</v>
      </c>
      <c r="O357" s="542"/>
      <c r="P357" s="542"/>
      <c r="Q357" s="542"/>
      <c r="R357" s="542"/>
      <c r="S357" s="542"/>
      <c r="T357" s="542"/>
    </row>
    <row r="358" spans="1:20" ht="14">
      <c r="A358" s="1"/>
      <c r="C358" s="545">
        <v>30337766448</v>
      </c>
      <c r="D358" s="545" t="s">
        <v>727</v>
      </c>
      <c r="E358" s="546">
        <v>45888</v>
      </c>
      <c r="F358" s="545">
        <v>31</v>
      </c>
      <c r="G358" s="546">
        <v>45847</v>
      </c>
      <c r="H358" s="546">
        <v>45878</v>
      </c>
      <c r="I358" s="545" t="s">
        <v>648</v>
      </c>
      <c r="J358" s="545" t="s">
        <v>690</v>
      </c>
      <c r="K358" s="545">
        <v>0</v>
      </c>
      <c r="L358" s="545" t="s">
        <v>592</v>
      </c>
      <c r="M358" s="545"/>
      <c r="N358" s="545" t="s">
        <v>731</v>
      </c>
      <c r="O358" s="545"/>
      <c r="P358" s="545"/>
      <c r="Q358" s="545"/>
      <c r="R358" s="545"/>
      <c r="S358" s="545"/>
      <c r="T358" s="545"/>
    </row>
    <row r="359" spans="1:20" ht="14">
      <c r="A359" s="1"/>
      <c r="C359" s="545">
        <v>30337766448</v>
      </c>
      <c r="D359" s="545" t="s">
        <v>727</v>
      </c>
      <c r="E359" s="546">
        <v>45888</v>
      </c>
      <c r="F359" s="545">
        <v>31</v>
      </c>
      <c r="G359" s="546">
        <v>45847</v>
      </c>
      <c r="H359" s="546">
        <v>45878</v>
      </c>
      <c r="I359" s="545" t="s">
        <v>651</v>
      </c>
      <c r="J359" s="545" t="s">
        <v>652</v>
      </c>
      <c r="K359" s="545"/>
      <c r="L359" s="545" t="s">
        <v>653</v>
      </c>
      <c r="M359" s="545"/>
      <c r="N359" s="545" t="s">
        <v>731</v>
      </c>
      <c r="O359" s="545"/>
      <c r="P359" s="545"/>
      <c r="Q359" s="545"/>
      <c r="R359" s="545"/>
      <c r="S359" s="545"/>
      <c r="T359" s="545"/>
    </row>
    <row r="360" spans="1:20" ht="14">
      <c r="A360" s="1"/>
      <c r="C360" s="545">
        <v>30337766448</v>
      </c>
      <c r="D360" s="545" t="s">
        <v>727</v>
      </c>
      <c r="E360" s="546">
        <v>45888</v>
      </c>
      <c r="F360" s="545"/>
      <c r="G360" s="546"/>
      <c r="H360" s="546"/>
      <c r="I360" s="545" t="s">
        <v>658</v>
      </c>
      <c r="J360" s="545" t="s">
        <v>659</v>
      </c>
      <c r="K360" s="545"/>
      <c r="L360" s="545"/>
      <c r="M360" s="545"/>
      <c r="N360" s="545" t="s">
        <v>731</v>
      </c>
      <c r="O360" s="545"/>
      <c r="P360" s="545"/>
      <c r="Q360" s="545"/>
      <c r="R360" s="545"/>
      <c r="S360" s="545"/>
      <c r="T360" s="545"/>
    </row>
    <row r="361" spans="1:20" ht="14">
      <c r="A361" s="1"/>
      <c r="C361" s="545">
        <v>30337766448</v>
      </c>
      <c r="D361" s="545" t="s">
        <v>727</v>
      </c>
      <c r="E361" s="546">
        <v>45888</v>
      </c>
      <c r="F361" s="545"/>
      <c r="G361" s="546"/>
      <c r="H361" s="546"/>
      <c r="I361" s="545" t="s">
        <v>664</v>
      </c>
      <c r="J361" s="545" t="s">
        <v>674</v>
      </c>
      <c r="K361" s="545"/>
      <c r="L361" s="545"/>
      <c r="M361" s="545"/>
      <c r="N361" s="545" t="s">
        <v>731</v>
      </c>
      <c r="O361" s="545"/>
      <c r="P361" s="545"/>
      <c r="Q361" s="545"/>
      <c r="R361" s="545"/>
      <c r="S361" s="545"/>
      <c r="T361" s="545"/>
    </row>
    <row r="362" spans="1:20" ht="14">
      <c r="A362" s="1"/>
      <c r="C362" s="545">
        <v>30337766448</v>
      </c>
      <c r="D362" s="545" t="s">
        <v>727</v>
      </c>
      <c r="E362" s="546">
        <v>45888</v>
      </c>
      <c r="F362" s="545"/>
      <c r="G362" s="546"/>
      <c r="H362" s="546"/>
      <c r="I362" s="545" t="s">
        <v>667</v>
      </c>
      <c r="J362" s="545" t="s">
        <v>659</v>
      </c>
      <c r="K362" s="545"/>
      <c r="L362" s="545"/>
      <c r="M362" s="545"/>
      <c r="N362" s="545" t="s">
        <v>731</v>
      </c>
      <c r="O362" s="545"/>
      <c r="P362" s="545"/>
      <c r="Q362" s="545"/>
      <c r="R362" s="545"/>
      <c r="S362" s="545"/>
      <c r="T362" s="545"/>
    </row>
    <row r="363" spans="1:20" ht="14">
      <c r="A363" s="1"/>
      <c r="C363" s="545">
        <v>30337766448</v>
      </c>
      <c r="D363" s="545" t="s">
        <v>727</v>
      </c>
      <c r="E363" s="546">
        <v>45888</v>
      </c>
      <c r="F363" s="545"/>
      <c r="G363" s="546"/>
      <c r="H363" s="546"/>
      <c r="I363" s="545" t="s">
        <v>668</v>
      </c>
      <c r="J363" s="545" t="s">
        <v>669</v>
      </c>
      <c r="K363" s="545"/>
      <c r="L363" s="545"/>
      <c r="M363" s="545"/>
      <c r="N363" s="545" t="s">
        <v>731</v>
      </c>
      <c r="O363" s="545"/>
      <c r="P363" s="545"/>
      <c r="Q363" s="545"/>
      <c r="R363" s="545"/>
      <c r="S363" s="545"/>
      <c r="T363" s="545"/>
    </row>
    <row r="364" spans="1:20" ht="14">
      <c r="A364" s="1"/>
      <c r="C364" s="545">
        <v>30337766448</v>
      </c>
      <c r="D364" s="545" t="s">
        <v>727</v>
      </c>
      <c r="E364" s="546">
        <v>45888</v>
      </c>
      <c r="F364" s="545"/>
      <c r="G364" s="546"/>
      <c r="H364" s="546"/>
      <c r="I364" s="545" t="s">
        <v>670</v>
      </c>
      <c r="J364" s="545" t="s">
        <v>633</v>
      </c>
      <c r="K364" s="545"/>
      <c r="L364" s="545"/>
      <c r="M364" s="544">
        <v>0</v>
      </c>
      <c r="N364" s="545" t="s">
        <v>731</v>
      </c>
      <c r="O364" s="545"/>
      <c r="P364" s="545"/>
      <c r="Q364" s="545"/>
      <c r="R364" s="545"/>
      <c r="S364" s="545"/>
      <c r="T364" s="545"/>
    </row>
    <row r="365" spans="1:20" ht="14">
      <c r="A365" s="1"/>
      <c r="C365" s="545">
        <v>30337766448</v>
      </c>
      <c r="D365" s="545" t="s">
        <v>727</v>
      </c>
      <c r="E365" s="546">
        <v>45888</v>
      </c>
      <c r="F365" s="545"/>
      <c r="G365" s="546"/>
      <c r="H365" s="546"/>
      <c r="I365" s="545" t="s">
        <v>671</v>
      </c>
      <c r="J365" s="545" t="s">
        <v>671</v>
      </c>
      <c r="K365" s="545"/>
      <c r="L365" s="545"/>
      <c r="M365" s="545"/>
      <c r="N365" s="545" t="s">
        <v>731</v>
      </c>
      <c r="O365" s="545"/>
      <c r="P365" s="545"/>
      <c r="Q365" s="545"/>
      <c r="R365" s="545"/>
      <c r="S365" s="545"/>
      <c r="T365" s="545"/>
    </row>
    <row r="366" spans="1:20" ht="14">
      <c r="A366" s="1"/>
      <c r="C366" s="542">
        <v>30337766448</v>
      </c>
      <c r="D366" s="542" t="s">
        <v>727</v>
      </c>
      <c r="E366" s="543">
        <v>45922</v>
      </c>
      <c r="F366" s="542">
        <v>31</v>
      </c>
      <c r="G366" s="543">
        <v>45908</v>
      </c>
      <c r="H366" s="543">
        <v>45909</v>
      </c>
      <c r="I366" s="542" t="s">
        <v>648</v>
      </c>
      <c r="J366" s="542" t="s">
        <v>690</v>
      </c>
      <c r="K366" s="542">
        <v>0</v>
      </c>
      <c r="L366" s="542" t="s">
        <v>592</v>
      </c>
      <c r="M366" s="542"/>
      <c r="N366" s="542" t="s">
        <v>732</v>
      </c>
      <c r="O366" s="542"/>
      <c r="P366" s="542"/>
      <c r="Q366" s="542"/>
      <c r="R366" s="542"/>
      <c r="S366" s="542"/>
      <c r="T366" s="542"/>
    </row>
    <row r="367" spans="1:20" ht="14">
      <c r="A367" s="1"/>
      <c r="C367" s="542">
        <v>30337766448</v>
      </c>
      <c r="D367" s="542" t="s">
        <v>727</v>
      </c>
      <c r="E367" s="543">
        <v>45922</v>
      </c>
      <c r="F367" s="542">
        <v>31</v>
      </c>
      <c r="G367" s="543">
        <v>45908</v>
      </c>
      <c r="H367" s="543">
        <v>45909</v>
      </c>
      <c r="I367" s="542" t="s">
        <v>651</v>
      </c>
      <c r="J367" s="542" t="s">
        <v>652</v>
      </c>
      <c r="K367" s="542"/>
      <c r="L367" s="542" t="s">
        <v>653</v>
      </c>
      <c r="M367" s="542"/>
      <c r="N367" s="542" t="s">
        <v>732</v>
      </c>
      <c r="O367" s="542"/>
      <c r="P367" s="542"/>
      <c r="Q367" s="542"/>
      <c r="R367" s="542"/>
      <c r="S367" s="542"/>
      <c r="T367" s="542"/>
    </row>
    <row r="368" spans="1:20" ht="14">
      <c r="A368" s="1"/>
      <c r="C368" s="542">
        <v>30337766448</v>
      </c>
      <c r="D368" s="542" t="s">
        <v>727</v>
      </c>
      <c r="E368" s="543">
        <v>45922</v>
      </c>
      <c r="F368" s="542"/>
      <c r="G368" s="543"/>
      <c r="H368" s="543"/>
      <c r="I368" s="542" t="s">
        <v>658</v>
      </c>
      <c r="J368" s="542" t="s">
        <v>659</v>
      </c>
      <c r="K368" s="542"/>
      <c r="L368" s="542"/>
      <c r="M368" s="542"/>
      <c r="N368" s="542" t="s">
        <v>732</v>
      </c>
      <c r="O368" s="542"/>
      <c r="P368" s="542"/>
      <c r="Q368" s="542"/>
      <c r="R368" s="542"/>
      <c r="S368" s="542"/>
      <c r="T368" s="542"/>
    </row>
    <row r="369" spans="1:20" ht="14">
      <c r="A369" s="1"/>
      <c r="C369" s="542">
        <v>30337766448</v>
      </c>
      <c r="D369" s="542" t="s">
        <v>727</v>
      </c>
      <c r="E369" s="543">
        <v>45922</v>
      </c>
      <c r="F369" s="542"/>
      <c r="G369" s="543"/>
      <c r="H369" s="543"/>
      <c r="I369" s="542" t="s">
        <v>664</v>
      </c>
      <c r="J369" s="542" t="s">
        <v>677</v>
      </c>
      <c r="K369" s="542"/>
      <c r="L369" s="542"/>
      <c r="M369" s="542"/>
      <c r="N369" s="542" t="s">
        <v>732</v>
      </c>
      <c r="O369" s="542"/>
      <c r="P369" s="542"/>
      <c r="Q369" s="542"/>
      <c r="R369" s="542"/>
      <c r="S369" s="542"/>
      <c r="T369" s="542"/>
    </row>
    <row r="370" spans="1:20" ht="14">
      <c r="A370" s="1"/>
      <c r="C370" s="542">
        <v>30337766448</v>
      </c>
      <c r="D370" s="542" t="s">
        <v>727</v>
      </c>
      <c r="E370" s="543">
        <v>45922</v>
      </c>
      <c r="F370" s="542"/>
      <c r="G370" s="543"/>
      <c r="H370" s="543"/>
      <c r="I370" s="542" t="s">
        <v>667</v>
      </c>
      <c r="J370" s="542" t="s">
        <v>659</v>
      </c>
      <c r="K370" s="542"/>
      <c r="L370" s="542"/>
      <c r="M370" s="542"/>
      <c r="N370" s="542" t="s">
        <v>732</v>
      </c>
      <c r="O370" s="542"/>
      <c r="P370" s="542"/>
      <c r="Q370" s="542"/>
      <c r="R370" s="542"/>
      <c r="S370" s="542"/>
      <c r="T370" s="542"/>
    </row>
    <row r="371" spans="1:20" ht="14">
      <c r="A371" s="1"/>
      <c r="C371" s="542">
        <v>30337766448</v>
      </c>
      <c r="D371" s="542" t="s">
        <v>727</v>
      </c>
      <c r="E371" s="543">
        <v>45922</v>
      </c>
      <c r="F371" s="542"/>
      <c r="G371" s="543"/>
      <c r="H371" s="543"/>
      <c r="I371" s="542" t="s">
        <v>668</v>
      </c>
      <c r="J371" s="542" t="s">
        <v>669</v>
      </c>
      <c r="K371" s="542"/>
      <c r="L371" s="542"/>
      <c r="M371" s="542"/>
      <c r="N371" s="542" t="s">
        <v>732</v>
      </c>
      <c r="O371" s="542"/>
      <c r="P371" s="542"/>
      <c r="Q371" s="542"/>
      <c r="R371" s="542"/>
      <c r="S371" s="542"/>
      <c r="T371" s="542"/>
    </row>
    <row r="372" spans="1:20" ht="14">
      <c r="A372" s="1"/>
      <c r="C372" s="542">
        <v>30337766448</v>
      </c>
      <c r="D372" s="542" t="s">
        <v>727</v>
      </c>
      <c r="E372" s="543">
        <v>45922</v>
      </c>
      <c r="F372" s="542"/>
      <c r="G372" s="543"/>
      <c r="H372" s="543"/>
      <c r="I372" s="542" t="s">
        <v>670</v>
      </c>
      <c r="J372" s="542" t="s">
        <v>633</v>
      </c>
      <c r="K372" s="542"/>
      <c r="L372" s="542"/>
      <c r="M372" s="544">
        <v>0</v>
      </c>
      <c r="N372" s="542" t="s">
        <v>732</v>
      </c>
      <c r="O372" s="542"/>
      <c r="P372" s="542"/>
      <c r="Q372" s="542"/>
      <c r="R372" s="542"/>
      <c r="S372" s="542"/>
      <c r="T372" s="542"/>
    </row>
    <row r="373" spans="1:20" ht="14">
      <c r="A373" s="1"/>
      <c r="C373" s="542">
        <v>30337766448</v>
      </c>
      <c r="D373" s="542" t="s">
        <v>727</v>
      </c>
      <c r="E373" s="543">
        <v>45922</v>
      </c>
      <c r="F373" s="542"/>
      <c r="G373" s="543"/>
      <c r="H373" s="543"/>
      <c r="I373" s="542" t="s">
        <v>671</v>
      </c>
      <c r="J373" s="542" t="s">
        <v>671</v>
      </c>
      <c r="K373" s="542"/>
      <c r="L373" s="542"/>
      <c r="M373" s="542"/>
      <c r="N373" s="542" t="s">
        <v>732</v>
      </c>
      <c r="O373" s="542"/>
      <c r="P373" s="542"/>
      <c r="Q373" s="542"/>
      <c r="R373" s="542"/>
      <c r="S373" s="542"/>
      <c r="T373" s="542"/>
    </row>
    <row r="374" spans="1:20" ht="14">
      <c r="A374" s="1"/>
      <c r="C374" s="545">
        <v>30337766448</v>
      </c>
      <c r="D374" s="545" t="s">
        <v>727</v>
      </c>
      <c r="E374" s="546">
        <v>45950</v>
      </c>
      <c r="F374" s="545">
        <v>30</v>
      </c>
      <c r="G374" s="546">
        <v>45909</v>
      </c>
      <c r="H374" s="546">
        <v>45939</v>
      </c>
      <c r="I374" s="545" t="s">
        <v>648</v>
      </c>
      <c r="J374" s="545" t="s">
        <v>690</v>
      </c>
      <c r="K374" s="545">
        <v>0</v>
      </c>
      <c r="L374" s="545" t="s">
        <v>592</v>
      </c>
      <c r="M374" s="545"/>
      <c r="N374" s="545" t="s">
        <v>733</v>
      </c>
      <c r="O374" s="545"/>
      <c r="P374" s="545"/>
      <c r="Q374" s="545"/>
      <c r="R374" s="545"/>
      <c r="S374" s="545"/>
      <c r="T374" s="545"/>
    </row>
    <row r="375" spans="1:20" ht="14">
      <c r="A375" s="1"/>
      <c r="C375" s="545">
        <v>30337766448</v>
      </c>
      <c r="D375" s="545" t="s">
        <v>727</v>
      </c>
      <c r="E375" s="546">
        <v>45950</v>
      </c>
      <c r="F375" s="545">
        <v>30</v>
      </c>
      <c r="G375" s="546">
        <v>45909</v>
      </c>
      <c r="H375" s="546">
        <v>45939</v>
      </c>
      <c r="I375" s="545" t="s">
        <v>651</v>
      </c>
      <c r="J375" s="545" t="s">
        <v>652</v>
      </c>
      <c r="K375" s="545"/>
      <c r="L375" s="545" t="s">
        <v>653</v>
      </c>
      <c r="M375" s="545"/>
      <c r="N375" s="545" t="s">
        <v>733</v>
      </c>
      <c r="O375" s="545"/>
      <c r="P375" s="545"/>
      <c r="Q375" s="545"/>
      <c r="R375" s="545"/>
      <c r="S375" s="545"/>
      <c r="T375" s="545"/>
    </row>
    <row r="376" spans="1:20" ht="14">
      <c r="A376" s="1"/>
      <c r="C376" s="545">
        <v>30337766448</v>
      </c>
      <c r="D376" s="545" t="s">
        <v>727</v>
      </c>
      <c r="E376" s="546">
        <v>45950</v>
      </c>
      <c r="F376" s="545"/>
      <c r="G376" s="546"/>
      <c r="H376" s="546"/>
      <c r="I376" s="545" t="s">
        <v>658</v>
      </c>
      <c r="J376" s="545" t="s">
        <v>659</v>
      </c>
      <c r="K376" s="545"/>
      <c r="L376" s="545"/>
      <c r="M376" s="545"/>
      <c r="N376" s="545" t="s">
        <v>733</v>
      </c>
      <c r="O376" s="545"/>
      <c r="P376" s="545"/>
      <c r="Q376" s="545"/>
      <c r="R376" s="545"/>
      <c r="S376" s="545"/>
      <c r="T376" s="545"/>
    </row>
    <row r="377" spans="1:20" ht="14">
      <c r="A377" s="1"/>
      <c r="C377" s="545">
        <v>30337766448</v>
      </c>
      <c r="D377" s="545" t="s">
        <v>727</v>
      </c>
      <c r="E377" s="546">
        <v>45950</v>
      </c>
      <c r="F377" s="545"/>
      <c r="G377" s="546"/>
      <c r="H377" s="546"/>
      <c r="I377" s="545" t="s">
        <v>664</v>
      </c>
      <c r="J377" s="545" t="s">
        <v>677</v>
      </c>
      <c r="K377" s="545"/>
      <c r="L377" s="545"/>
      <c r="M377" s="545"/>
      <c r="N377" s="545" t="s">
        <v>733</v>
      </c>
      <c r="O377" s="545"/>
      <c r="P377" s="545"/>
      <c r="Q377" s="545"/>
      <c r="R377" s="545"/>
      <c r="S377" s="545"/>
      <c r="T377" s="545"/>
    </row>
    <row r="378" spans="1:20" ht="14">
      <c r="A378" s="1"/>
      <c r="C378" s="545">
        <v>30337766448</v>
      </c>
      <c r="D378" s="545" t="s">
        <v>727</v>
      </c>
      <c r="E378" s="546">
        <v>45950</v>
      </c>
      <c r="F378" s="545"/>
      <c r="G378" s="546"/>
      <c r="H378" s="546"/>
      <c r="I378" s="545" t="s">
        <v>667</v>
      </c>
      <c r="J378" s="545" t="s">
        <v>659</v>
      </c>
      <c r="K378" s="545"/>
      <c r="L378" s="545"/>
      <c r="M378" s="545"/>
      <c r="N378" s="545" t="s">
        <v>733</v>
      </c>
      <c r="O378" s="545"/>
      <c r="P378" s="545"/>
      <c r="Q378" s="545"/>
      <c r="R378" s="545"/>
      <c r="S378" s="545"/>
      <c r="T378" s="545"/>
    </row>
    <row r="379" spans="1:20" ht="14">
      <c r="A379" s="1"/>
      <c r="C379" s="545">
        <v>30337766448</v>
      </c>
      <c r="D379" s="545" t="s">
        <v>727</v>
      </c>
      <c r="E379" s="546">
        <v>45950</v>
      </c>
      <c r="F379" s="545"/>
      <c r="G379" s="546"/>
      <c r="H379" s="546"/>
      <c r="I379" s="545" t="s">
        <v>668</v>
      </c>
      <c r="J379" s="545" t="s">
        <v>669</v>
      </c>
      <c r="K379" s="545"/>
      <c r="L379" s="545"/>
      <c r="M379" s="545"/>
      <c r="N379" s="545" t="s">
        <v>733</v>
      </c>
      <c r="O379" s="545"/>
      <c r="P379" s="545"/>
      <c r="Q379" s="545"/>
      <c r="R379" s="545"/>
      <c r="S379" s="545"/>
      <c r="T379" s="545"/>
    </row>
    <row r="380" spans="1:20" ht="14">
      <c r="A380" s="1"/>
      <c r="C380" s="545">
        <v>30337766448</v>
      </c>
      <c r="D380" s="545" t="s">
        <v>727</v>
      </c>
      <c r="E380" s="546">
        <v>45950</v>
      </c>
      <c r="F380" s="545"/>
      <c r="G380" s="546"/>
      <c r="H380" s="546"/>
      <c r="I380" s="545" t="s">
        <v>670</v>
      </c>
      <c r="J380" s="545" t="s">
        <v>633</v>
      </c>
      <c r="K380" s="545"/>
      <c r="L380" s="545"/>
      <c r="M380" s="544">
        <v>0</v>
      </c>
      <c r="N380" s="545" t="s">
        <v>733</v>
      </c>
      <c r="O380" s="545"/>
      <c r="P380" s="545"/>
      <c r="Q380" s="545"/>
      <c r="R380" s="545"/>
      <c r="S380" s="545"/>
      <c r="T380" s="545"/>
    </row>
    <row r="381" spans="1:20" ht="14">
      <c r="A381" s="1"/>
      <c r="C381" s="545">
        <v>30337766448</v>
      </c>
      <c r="D381" s="545" t="s">
        <v>727</v>
      </c>
      <c r="E381" s="546">
        <v>45950</v>
      </c>
      <c r="F381" s="545"/>
      <c r="G381" s="546"/>
      <c r="H381" s="546"/>
      <c r="I381" s="545" t="s">
        <v>671</v>
      </c>
      <c r="J381" s="545" t="s">
        <v>671</v>
      </c>
      <c r="K381" s="545"/>
      <c r="L381" s="545"/>
      <c r="M381" s="545"/>
      <c r="N381" s="545" t="s">
        <v>733</v>
      </c>
      <c r="O381" s="545"/>
      <c r="P381" s="545"/>
      <c r="Q381" s="545"/>
      <c r="R381" s="545"/>
      <c r="S381" s="545"/>
      <c r="T381" s="545"/>
    </row>
    <row r="382" spans="1:20" ht="14">
      <c r="A382" s="1"/>
      <c r="C382" s="542">
        <v>30337766448</v>
      </c>
      <c r="D382" s="542" t="s">
        <v>727</v>
      </c>
      <c r="E382" s="543">
        <v>45980</v>
      </c>
      <c r="F382" s="542">
        <v>31</v>
      </c>
      <c r="G382" s="543">
        <v>45939</v>
      </c>
      <c r="H382" s="543">
        <v>45970</v>
      </c>
      <c r="I382" s="542" t="s">
        <v>648</v>
      </c>
      <c r="J382" s="542" t="s">
        <v>690</v>
      </c>
      <c r="K382" s="542">
        <v>0</v>
      </c>
      <c r="L382" s="542" t="s">
        <v>592</v>
      </c>
      <c r="M382" s="542"/>
      <c r="N382" s="542" t="s">
        <v>734</v>
      </c>
      <c r="O382" s="542"/>
      <c r="P382" s="542"/>
      <c r="Q382" s="542"/>
      <c r="R382" s="542"/>
      <c r="S382" s="542"/>
      <c r="T382" s="542"/>
    </row>
    <row r="383" spans="1:20" ht="14">
      <c r="A383" s="1"/>
      <c r="C383" s="542">
        <v>30337766448</v>
      </c>
      <c r="D383" s="542" t="s">
        <v>727</v>
      </c>
      <c r="E383" s="543">
        <v>45980</v>
      </c>
      <c r="F383" s="542">
        <v>31</v>
      </c>
      <c r="G383" s="543">
        <v>45939</v>
      </c>
      <c r="H383" s="543">
        <v>45970</v>
      </c>
      <c r="I383" s="542" t="s">
        <v>651</v>
      </c>
      <c r="J383" s="542" t="s">
        <v>652</v>
      </c>
      <c r="K383" s="542"/>
      <c r="L383" s="542" t="s">
        <v>653</v>
      </c>
      <c r="M383" s="542"/>
      <c r="N383" s="542" t="s">
        <v>734</v>
      </c>
      <c r="O383" s="542"/>
      <c r="P383" s="542"/>
      <c r="Q383" s="542"/>
      <c r="R383" s="542"/>
      <c r="S383" s="542"/>
      <c r="T383" s="542"/>
    </row>
    <row r="384" spans="1:20" ht="14">
      <c r="A384" s="1"/>
      <c r="C384" s="542">
        <v>30337766448</v>
      </c>
      <c r="D384" s="542" t="s">
        <v>727</v>
      </c>
      <c r="E384" s="543">
        <v>45980</v>
      </c>
      <c r="F384" s="542"/>
      <c r="G384" s="543"/>
      <c r="H384" s="543"/>
      <c r="I384" s="542" t="s">
        <v>658</v>
      </c>
      <c r="J384" s="542" t="s">
        <v>659</v>
      </c>
      <c r="K384" s="542"/>
      <c r="L384" s="542"/>
      <c r="M384" s="542"/>
      <c r="N384" s="542" t="s">
        <v>734</v>
      </c>
      <c r="O384" s="542"/>
      <c r="P384" s="542"/>
      <c r="Q384" s="542"/>
      <c r="R384" s="542"/>
      <c r="S384" s="542"/>
      <c r="T384" s="542"/>
    </row>
    <row r="385" spans="1:20" ht="14">
      <c r="A385" s="1"/>
      <c r="C385" s="542">
        <v>30337766448</v>
      </c>
      <c r="D385" s="542" t="s">
        <v>727</v>
      </c>
      <c r="E385" s="543">
        <v>45980</v>
      </c>
      <c r="F385" s="542"/>
      <c r="G385" s="543"/>
      <c r="H385" s="543"/>
      <c r="I385" s="542" t="s">
        <v>664</v>
      </c>
      <c r="J385" s="542" t="s">
        <v>682</v>
      </c>
      <c r="K385" s="542"/>
      <c r="L385" s="542"/>
      <c r="M385" s="542"/>
      <c r="N385" s="542" t="s">
        <v>734</v>
      </c>
      <c r="O385" s="542"/>
      <c r="P385" s="542"/>
      <c r="Q385" s="542"/>
      <c r="R385" s="542"/>
      <c r="S385" s="542"/>
      <c r="T385" s="542"/>
    </row>
    <row r="386" spans="1:20" ht="14">
      <c r="A386" s="1"/>
      <c r="C386" s="542">
        <v>30337766448</v>
      </c>
      <c r="D386" s="542" t="s">
        <v>727</v>
      </c>
      <c r="E386" s="543">
        <v>45980</v>
      </c>
      <c r="F386" s="542"/>
      <c r="G386" s="543"/>
      <c r="H386" s="543"/>
      <c r="I386" s="542" t="s">
        <v>667</v>
      </c>
      <c r="J386" s="542" t="s">
        <v>659</v>
      </c>
      <c r="K386" s="542"/>
      <c r="L386" s="542"/>
      <c r="M386" s="542"/>
      <c r="N386" s="542" t="s">
        <v>734</v>
      </c>
      <c r="O386" s="542"/>
      <c r="P386" s="542"/>
      <c r="Q386" s="542"/>
      <c r="R386" s="542"/>
      <c r="S386" s="542"/>
      <c r="T386" s="542"/>
    </row>
    <row r="387" spans="1:20" ht="14">
      <c r="A387" s="1"/>
      <c r="C387" s="542">
        <v>30337766448</v>
      </c>
      <c r="D387" s="542" t="s">
        <v>727</v>
      </c>
      <c r="E387" s="543">
        <v>45980</v>
      </c>
      <c r="F387" s="542"/>
      <c r="G387" s="543"/>
      <c r="H387" s="543"/>
      <c r="I387" s="542" t="s">
        <v>668</v>
      </c>
      <c r="J387" s="542" t="s">
        <v>669</v>
      </c>
      <c r="K387" s="542"/>
      <c r="L387" s="542"/>
      <c r="M387" s="542"/>
      <c r="N387" s="542" t="s">
        <v>734</v>
      </c>
      <c r="O387" s="542"/>
      <c r="P387" s="542"/>
      <c r="Q387" s="542"/>
      <c r="R387" s="542"/>
      <c r="S387" s="542"/>
      <c r="T387" s="542"/>
    </row>
    <row r="388" spans="1:20" ht="14">
      <c r="A388" s="1"/>
      <c r="C388" s="542">
        <v>30337766448</v>
      </c>
      <c r="D388" s="542" t="s">
        <v>727</v>
      </c>
      <c r="E388" s="543">
        <v>45980</v>
      </c>
      <c r="F388" s="542"/>
      <c r="G388" s="543"/>
      <c r="H388" s="543"/>
      <c r="I388" s="542" t="s">
        <v>670</v>
      </c>
      <c r="J388" s="542" t="s">
        <v>633</v>
      </c>
      <c r="K388" s="542"/>
      <c r="L388" s="542"/>
      <c r="M388" s="544">
        <v>0</v>
      </c>
      <c r="N388" s="542" t="s">
        <v>734</v>
      </c>
      <c r="O388" s="542"/>
      <c r="P388" s="542"/>
      <c r="Q388" s="542"/>
      <c r="R388" s="542"/>
      <c r="S388" s="542"/>
      <c r="T388" s="542"/>
    </row>
    <row r="389" spans="1:20" ht="14">
      <c r="A389" s="1"/>
      <c r="C389" s="542">
        <v>30337766448</v>
      </c>
      <c r="D389" s="542" t="s">
        <v>727</v>
      </c>
      <c r="E389" s="543">
        <v>45980</v>
      </c>
      <c r="F389" s="542"/>
      <c r="G389" s="543"/>
      <c r="H389" s="543"/>
      <c r="I389" s="542" t="s">
        <v>671</v>
      </c>
      <c r="J389" s="542" t="s">
        <v>671</v>
      </c>
      <c r="K389" s="542"/>
      <c r="L389" s="542"/>
      <c r="M389" s="542"/>
      <c r="N389" s="542" t="s">
        <v>734</v>
      </c>
      <c r="O389" s="542"/>
      <c r="P389" s="542"/>
      <c r="Q389" s="542"/>
      <c r="R389" s="542"/>
      <c r="S389" s="542"/>
      <c r="T389" s="542"/>
    </row>
    <row r="390" spans="1:20" ht="14">
      <c r="A390" s="1"/>
      <c r="C390" s="545">
        <v>30337766448</v>
      </c>
      <c r="D390" s="545" t="s">
        <v>727</v>
      </c>
      <c r="E390" s="546">
        <v>46010</v>
      </c>
      <c r="F390" s="545">
        <v>30</v>
      </c>
      <c r="G390" s="546">
        <v>45970</v>
      </c>
      <c r="H390" s="546">
        <v>46000</v>
      </c>
      <c r="I390" s="545" t="s">
        <v>648</v>
      </c>
      <c r="J390" s="545" t="s">
        <v>690</v>
      </c>
      <c r="K390" s="545">
        <v>0</v>
      </c>
      <c r="L390" s="545" t="s">
        <v>592</v>
      </c>
      <c r="M390" s="545"/>
      <c r="N390" s="545" t="s">
        <v>735</v>
      </c>
      <c r="O390" s="545"/>
      <c r="P390" s="545"/>
      <c r="Q390" s="545"/>
      <c r="R390" s="545"/>
      <c r="S390" s="545"/>
      <c r="T390" s="545"/>
    </row>
    <row r="391" spans="1:20" ht="14">
      <c r="A391" s="1"/>
      <c r="C391" s="545">
        <v>30337766448</v>
      </c>
      <c r="D391" s="545" t="s">
        <v>727</v>
      </c>
      <c r="E391" s="546">
        <v>46010</v>
      </c>
      <c r="F391" s="545">
        <v>30</v>
      </c>
      <c r="G391" s="546">
        <v>45970</v>
      </c>
      <c r="H391" s="546">
        <v>46000</v>
      </c>
      <c r="I391" s="545" t="s">
        <v>651</v>
      </c>
      <c r="J391" s="545" t="s">
        <v>652</v>
      </c>
      <c r="K391" s="545"/>
      <c r="L391" s="545" t="s">
        <v>653</v>
      </c>
      <c r="M391" s="545"/>
      <c r="N391" s="545" t="s">
        <v>735</v>
      </c>
      <c r="O391" s="545"/>
      <c r="P391" s="545"/>
      <c r="Q391" s="545"/>
      <c r="R391" s="545"/>
      <c r="S391" s="545"/>
      <c r="T391" s="545"/>
    </row>
    <row r="392" spans="1:20" ht="14">
      <c r="A392" s="1"/>
      <c r="C392" s="545">
        <v>30337766448</v>
      </c>
      <c r="D392" s="545" t="s">
        <v>727</v>
      </c>
      <c r="E392" s="546">
        <v>46010</v>
      </c>
      <c r="F392" s="545"/>
      <c r="G392" s="546"/>
      <c r="H392" s="546"/>
      <c r="I392" s="545" t="s">
        <v>658</v>
      </c>
      <c r="J392" s="545" t="s">
        <v>659</v>
      </c>
      <c r="K392" s="545"/>
      <c r="L392" s="545"/>
      <c r="M392" s="545"/>
      <c r="N392" s="545" t="s">
        <v>735</v>
      </c>
      <c r="O392" s="545"/>
      <c r="P392" s="545"/>
      <c r="Q392" s="545"/>
      <c r="R392" s="545"/>
      <c r="S392" s="545"/>
      <c r="T392" s="545"/>
    </row>
    <row r="393" spans="1:20" ht="14">
      <c r="A393" s="1"/>
      <c r="C393" s="545">
        <v>30337766448</v>
      </c>
      <c r="D393" s="545" t="s">
        <v>727</v>
      </c>
      <c r="E393" s="546">
        <v>46010</v>
      </c>
      <c r="F393" s="545"/>
      <c r="G393" s="546"/>
      <c r="H393" s="546"/>
      <c r="I393" s="545" t="s">
        <v>664</v>
      </c>
      <c r="J393" s="545" t="s">
        <v>677</v>
      </c>
      <c r="K393" s="545"/>
      <c r="L393" s="545"/>
      <c r="M393" s="545"/>
      <c r="N393" s="545" t="s">
        <v>735</v>
      </c>
      <c r="O393" s="545"/>
      <c r="P393" s="545"/>
      <c r="Q393" s="545"/>
      <c r="R393" s="545"/>
      <c r="S393" s="545"/>
      <c r="T393" s="545"/>
    </row>
    <row r="394" spans="1:20" ht="14">
      <c r="A394" s="1"/>
      <c r="C394" s="545">
        <v>30337766448</v>
      </c>
      <c r="D394" s="545" t="s">
        <v>727</v>
      </c>
      <c r="E394" s="546">
        <v>46010</v>
      </c>
      <c r="F394" s="545"/>
      <c r="G394" s="546"/>
      <c r="H394" s="546"/>
      <c r="I394" s="545" t="s">
        <v>667</v>
      </c>
      <c r="J394" s="545" t="s">
        <v>659</v>
      </c>
      <c r="K394" s="545"/>
      <c r="L394" s="545"/>
      <c r="M394" s="545"/>
      <c r="N394" s="545" t="s">
        <v>735</v>
      </c>
      <c r="O394" s="545"/>
      <c r="P394" s="545"/>
      <c r="Q394" s="545"/>
      <c r="R394" s="545"/>
      <c r="S394" s="545"/>
      <c r="T394" s="545"/>
    </row>
    <row r="395" spans="1:20" ht="14">
      <c r="A395" s="1"/>
      <c r="C395" s="545">
        <v>30337766448</v>
      </c>
      <c r="D395" s="545" t="s">
        <v>727</v>
      </c>
      <c r="E395" s="546">
        <v>46010</v>
      </c>
      <c r="F395" s="545"/>
      <c r="G395" s="546"/>
      <c r="H395" s="546"/>
      <c r="I395" s="545" t="s">
        <v>668</v>
      </c>
      <c r="J395" s="545" t="s">
        <v>669</v>
      </c>
      <c r="K395" s="545"/>
      <c r="L395" s="545"/>
      <c r="M395" s="545"/>
      <c r="N395" s="545" t="s">
        <v>735</v>
      </c>
      <c r="O395" s="545"/>
      <c r="P395" s="545"/>
      <c r="Q395" s="545"/>
      <c r="R395" s="545"/>
      <c r="S395" s="545"/>
      <c r="T395" s="545"/>
    </row>
    <row r="396" spans="1:20" ht="14">
      <c r="A396" s="1"/>
      <c r="C396" s="545">
        <v>30337766448</v>
      </c>
      <c r="D396" s="545" t="s">
        <v>727</v>
      </c>
      <c r="E396" s="546">
        <v>46010</v>
      </c>
      <c r="F396" s="545"/>
      <c r="G396" s="546"/>
      <c r="H396" s="546"/>
      <c r="I396" s="545" t="s">
        <v>670</v>
      </c>
      <c r="J396" s="545" t="s">
        <v>633</v>
      </c>
      <c r="K396" s="545"/>
      <c r="L396" s="545"/>
      <c r="M396" s="544">
        <v>0</v>
      </c>
      <c r="N396" s="545" t="s">
        <v>735</v>
      </c>
      <c r="O396" s="545"/>
      <c r="P396" s="545"/>
      <c r="Q396" s="545"/>
      <c r="R396" s="545"/>
      <c r="S396" s="545"/>
      <c r="T396" s="545"/>
    </row>
    <row r="397" spans="1:20" ht="14">
      <c r="A397" s="1"/>
      <c r="C397" s="545">
        <v>30337766448</v>
      </c>
      <c r="D397" s="545" t="s">
        <v>727</v>
      </c>
      <c r="E397" s="546">
        <v>46010</v>
      </c>
      <c r="F397" s="545"/>
      <c r="G397" s="546"/>
      <c r="H397" s="546"/>
      <c r="I397" s="545" t="s">
        <v>671</v>
      </c>
      <c r="J397" s="545" t="s">
        <v>671</v>
      </c>
      <c r="K397" s="545"/>
      <c r="L397" s="545"/>
      <c r="M397" s="545"/>
      <c r="N397" s="545" t="s">
        <v>735</v>
      </c>
      <c r="O397" s="545"/>
      <c r="P397" s="545"/>
      <c r="Q397" s="545"/>
      <c r="R397" s="545"/>
      <c r="S397" s="545"/>
      <c r="T397" s="545"/>
    </row>
    <row r="398" spans="1:20" ht="14">
      <c r="A398" s="1"/>
      <c r="C398" s="545">
        <v>30337766448</v>
      </c>
      <c r="D398" s="545" t="s">
        <v>727</v>
      </c>
      <c r="E398" s="546">
        <v>46042</v>
      </c>
      <c r="F398" s="545">
        <v>31</v>
      </c>
      <c r="G398" s="546">
        <v>46000</v>
      </c>
      <c r="H398" s="546">
        <v>46031</v>
      </c>
      <c r="I398" s="545" t="s">
        <v>648</v>
      </c>
      <c r="J398" s="545" t="s">
        <v>690</v>
      </c>
      <c r="K398" s="545">
        <v>0</v>
      </c>
      <c r="L398" s="545" t="s">
        <v>592</v>
      </c>
      <c r="M398" s="545"/>
      <c r="N398" s="545" t="s">
        <v>736</v>
      </c>
      <c r="O398" s="545"/>
      <c r="P398" s="545"/>
      <c r="Q398" s="545"/>
      <c r="R398" s="545"/>
      <c r="S398" s="545"/>
      <c r="T398" s="545"/>
    </row>
    <row r="399" spans="1:20" ht="14">
      <c r="A399" s="1"/>
      <c r="C399" s="545">
        <v>30337766448</v>
      </c>
      <c r="D399" s="545" t="s">
        <v>727</v>
      </c>
      <c r="E399" s="546">
        <v>46042</v>
      </c>
      <c r="F399" s="545">
        <v>31</v>
      </c>
      <c r="G399" s="546">
        <v>46000</v>
      </c>
      <c r="H399" s="546">
        <v>46031</v>
      </c>
      <c r="I399" s="545" t="s">
        <v>651</v>
      </c>
      <c r="J399" s="545" t="s">
        <v>652</v>
      </c>
      <c r="K399" s="545"/>
      <c r="L399" s="545" t="s">
        <v>653</v>
      </c>
      <c r="M399" s="545"/>
      <c r="N399" s="545" t="s">
        <v>736</v>
      </c>
      <c r="O399" s="545"/>
      <c r="P399" s="545"/>
      <c r="Q399" s="545"/>
      <c r="R399" s="545"/>
      <c r="S399" s="545"/>
      <c r="T399" s="545"/>
    </row>
    <row r="400" spans="1:20" ht="14">
      <c r="A400" s="1"/>
      <c r="C400" s="545">
        <v>30337766448</v>
      </c>
      <c r="D400" s="545" t="s">
        <v>727</v>
      </c>
      <c r="E400" s="546">
        <v>46042</v>
      </c>
      <c r="F400" s="545"/>
      <c r="G400" s="546"/>
      <c r="H400" s="546"/>
      <c r="I400" s="545" t="s">
        <v>658</v>
      </c>
      <c r="J400" s="545" t="s">
        <v>659</v>
      </c>
      <c r="K400" s="545"/>
      <c r="L400" s="545"/>
      <c r="M400" s="545"/>
      <c r="N400" s="545" t="s">
        <v>736</v>
      </c>
      <c r="O400" s="545"/>
      <c r="P400" s="545"/>
      <c r="Q400" s="545"/>
      <c r="R400" s="545"/>
      <c r="S400" s="545"/>
      <c r="T400" s="545"/>
    </row>
    <row r="401" spans="1:20" ht="14">
      <c r="A401" s="1"/>
      <c r="C401" s="545">
        <v>30337766448</v>
      </c>
      <c r="D401" s="545" t="s">
        <v>727</v>
      </c>
      <c r="E401" s="546">
        <v>46042</v>
      </c>
      <c r="F401" s="545"/>
      <c r="G401" s="546"/>
      <c r="H401" s="546"/>
      <c r="I401" s="545" t="s">
        <v>668</v>
      </c>
      <c r="J401" s="545" t="s">
        <v>669</v>
      </c>
      <c r="K401" s="545"/>
      <c r="L401" s="545"/>
      <c r="M401" s="545"/>
      <c r="N401" s="545" t="s">
        <v>736</v>
      </c>
      <c r="O401" s="545"/>
      <c r="P401" s="545"/>
      <c r="Q401" s="545"/>
      <c r="R401" s="545"/>
      <c r="S401" s="545"/>
      <c r="T401" s="545"/>
    </row>
    <row r="402" spans="1:20" ht="14">
      <c r="A402" s="1"/>
      <c r="C402" s="545">
        <v>30337766448</v>
      </c>
      <c r="D402" s="545" t="s">
        <v>727</v>
      </c>
      <c r="E402" s="546">
        <v>46042</v>
      </c>
      <c r="F402" s="545"/>
      <c r="G402" s="546"/>
      <c r="H402" s="546"/>
      <c r="I402" s="545" t="s">
        <v>670</v>
      </c>
      <c r="J402" s="545" t="s">
        <v>633</v>
      </c>
      <c r="K402" s="545"/>
      <c r="L402" s="545"/>
      <c r="M402" s="545">
        <v>0</v>
      </c>
      <c r="N402" s="545" t="s">
        <v>736</v>
      </c>
      <c r="O402" s="545"/>
      <c r="P402" s="545"/>
      <c r="Q402" s="545"/>
      <c r="R402" s="545"/>
      <c r="S402" s="545"/>
      <c r="T402" s="545"/>
    </row>
    <row r="403" spans="1:20" ht="14">
      <c r="A403" s="1"/>
      <c r="C403" s="545">
        <v>30337766448</v>
      </c>
      <c r="D403" s="545" t="s">
        <v>727</v>
      </c>
      <c r="E403" s="546">
        <v>46042</v>
      </c>
      <c r="F403" s="545"/>
      <c r="G403" s="546"/>
      <c r="H403" s="546"/>
      <c r="I403" s="545" t="s">
        <v>671</v>
      </c>
      <c r="J403" s="545" t="s">
        <v>671</v>
      </c>
      <c r="K403" s="545"/>
      <c r="L403" s="545"/>
      <c r="M403" s="545"/>
      <c r="N403" s="545" t="s">
        <v>736</v>
      </c>
      <c r="O403" s="545"/>
      <c r="P403" s="545"/>
      <c r="Q403" s="545"/>
      <c r="R403" s="545"/>
      <c r="S403" s="545"/>
      <c r="T403" s="545"/>
    </row>
    <row r="404" spans="1:20" ht="14">
      <c r="A404" s="1"/>
      <c r="C404" s="542">
        <v>30337766794</v>
      </c>
      <c r="D404" s="542" t="s">
        <v>737</v>
      </c>
      <c r="E404" s="543">
        <v>45860</v>
      </c>
      <c r="F404" s="542"/>
      <c r="G404" s="543"/>
      <c r="H404" s="543"/>
      <c r="I404" s="542" t="s">
        <v>658</v>
      </c>
      <c r="J404" s="542" t="s">
        <v>659</v>
      </c>
      <c r="K404" s="542"/>
      <c r="L404" s="542"/>
      <c r="M404" s="542"/>
      <c r="N404" s="542"/>
      <c r="O404" s="542"/>
      <c r="P404" s="542"/>
      <c r="Q404" s="542"/>
      <c r="R404" s="542"/>
      <c r="S404" s="542"/>
      <c r="T404" s="542"/>
    </row>
    <row r="405" spans="1:20" ht="14">
      <c r="A405" s="1"/>
      <c r="C405" s="542">
        <v>30337766794</v>
      </c>
      <c r="D405" s="542" t="s">
        <v>737</v>
      </c>
      <c r="E405" s="543">
        <v>45860</v>
      </c>
      <c r="F405" s="542"/>
      <c r="G405" s="543"/>
      <c r="H405" s="543"/>
      <c r="I405" s="542" t="s">
        <v>664</v>
      </c>
      <c r="J405" s="542" t="s">
        <v>666</v>
      </c>
      <c r="K405" s="542"/>
      <c r="L405" s="542"/>
      <c r="M405" s="542"/>
      <c r="N405" s="542"/>
      <c r="O405" s="542"/>
      <c r="P405" s="542"/>
      <c r="Q405" s="542"/>
      <c r="R405" s="542"/>
      <c r="S405" s="542"/>
      <c r="T405" s="542"/>
    </row>
    <row r="406" spans="1:20" ht="14">
      <c r="A406" s="1"/>
      <c r="C406" s="542">
        <v>30337766794</v>
      </c>
      <c r="D406" s="542" t="s">
        <v>737</v>
      </c>
      <c r="E406" s="543">
        <v>45860</v>
      </c>
      <c r="F406" s="542"/>
      <c r="G406" s="543"/>
      <c r="H406" s="543"/>
      <c r="I406" s="542" t="s">
        <v>667</v>
      </c>
      <c r="J406" s="542" t="s">
        <v>659</v>
      </c>
      <c r="K406" s="542"/>
      <c r="L406" s="542"/>
      <c r="M406" s="542"/>
      <c r="N406" s="542"/>
      <c r="O406" s="542"/>
      <c r="P406" s="542"/>
      <c r="Q406" s="542"/>
      <c r="R406" s="542"/>
      <c r="S406" s="542"/>
      <c r="T406" s="542"/>
    </row>
    <row r="407" spans="1:20" ht="14">
      <c r="A407" s="1"/>
      <c r="C407" s="542">
        <v>30337766794</v>
      </c>
      <c r="D407" s="542" t="s">
        <v>737</v>
      </c>
      <c r="E407" s="543">
        <v>45860</v>
      </c>
      <c r="F407" s="542"/>
      <c r="G407" s="543"/>
      <c r="H407" s="543"/>
      <c r="I407" s="542" t="s">
        <v>668</v>
      </c>
      <c r="J407" s="542" t="s">
        <v>669</v>
      </c>
      <c r="K407" s="542"/>
      <c r="L407" s="542"/>
      <c r="M407" s="542"/>
      <c r="N407" s="542"/>
      <c r="O407" s="542"/>
      <c r="P407" s="542"/>
      <c r="Q407" s="542"/>
      <c r="R407" s="542"/>
      <c r="S407" s="542"/>
      <c r="T407" s="542"/>
    </row>
    <row r="408" spans="1:20" ht="14">
      <c r="A408" s="1"/>
      <c r="C408" s="542">
        <v>30337766794</v>
      </c>
      <c r="D408" s="542" t="s">
        <v>737</v>
      </c>
      <c r="E408" s="543">
        <v>45860</v>
      </c>
      <c r="F408" s="542"/>
      <c r="G408" s="543"/>
      <c r="H408" s="543"/>
      <c r="I408" s="542" t="s">
        <v>670</v>
      </c>
      <c r="J408" s="542" t="s">
        <v>633</v>
      </c>
      <c r="K408" s="542"/>
      <c r="L408" s="542" t="s">
        <v>592</v>
      </c>
      <c r="M408" s="544">
        <v>0</v>
      </c>
      <c r="N408" s="542"/>
      <c r="O408" s="542"/>
      <c r="P408" s="542"/>
      <c r="Q408" s="542"/>
      <c r="R408" s="542"/>
      <c r="S408" s="542"/>
      <c r="T408" s="542"/>
    </row>
    <row r="409" spans="1:20" ht="14">
      <c r="A409" s="1"/>
      <c r="C409" s="542">
        <v>30337766794</v>
      </c>
      <c r="D409" s="542" t="s">
        <v>737</v>
      </c>
      <c r="E409" s="543">
        <v>45860</v>
      </c>
      <c r="F409" s="542"/>
      <c r="G409" s="543"/>
      <c r="H409" s="543"/>
      <c r="I409" s="542" t="s">
        <v>671</v>
      </c>
      <c r="J409" s="542" t="s">
        <v>671</v>
      </c>
      <c r="K409" s="542"/>
      <c r="L409" s="542"/>
      <c r="M409" s="542"/>
      <c r="N409" s="542"/>
      <c r="O409" s="542"/>
      <c r="P409" s="542"/>
      <c r="Q409" s="542"/>
      <c r="R409" s="542"/>
      <c r="S409" s="542"/>
      <c r="T409" s="542"/>
    </row>
    <row r="410" spans="1:20" ht="14">
      <c r="A410" s="1"/>
      <c r="C410" s="545">
        <v>30337766794</v>
      </c>
      <c r="D410" s="545" t="s">
        <v>737</v>
      </c>
      <c r="E410" s="546">
        <v>45888</v>
      </c>
      <c r="F410" s="545">
        <v>46</v>
      </c>
      <c r="G410" s="546">
        <v>45793</v>
      </c>
      <c r="H410" s="546">
        <v>45839</v>
      </c>
      <c r="I410" s="545" t="s">
        <v>648</v>
      </c>
      <c r="J410" s="545" t="s">
        <v>649</v>
      </c>
      <c r="K410" s="545">
        <v>1302.79</v>
      </c>
      <c r="L410" s="545" t="s">
        <v>592</v>
      </c>
      <c r="M410" s="545"/>
      <c r="N410" s="545" t="s">
        <v>738</v>
      </c>
      <c r="O410" s="545"/>
      <c r="P410" s="545"/>
      <c r="Q410" s="545"/>
      <c r="R410" s="545"/>
      <c r="S410" s="545"/>
      <c r="T410" s="545"/>
    </row>
    <row r="411" spans="1:20" ht="14">
      <c r="A411" s="1"/>
      <c r="C411" s="545">
        <v>30337766794</v>
      </c>
      <c r="D411" s="545" t="s">
        <v>737</v>
      </c>
      <c r="E411" s="546">
        <v>45888</v>
      </c>
      <c r="F411" s="545">
        <v>46</v>
      </c>
      <c r="G411" s="546">
        <v>45793</v>
      </c>
      <c r="H411" s="546">
        <v>45839</v>
      </c>
      <c r="I411" s="545" t="s">
        <v>651</v>
      </c>
      <c r="J411" s="545" t="s">
        <v>652</v>
      </c>
      <c r="K411" s="545"/>
      <c r="L411" s="545" t="s">
        <v>653</v>
      </c>
      <c r="M411" s="545"/>
      <c r="N411" s="545" t="s">
        <v>738</v>
      </c>
      <c r="O411" s="545"/>
      <c r="P411" s="545"/>
      <c r="Q411" s="545"/>
      <c r="R411" s="545"/>
      <c r="S411" s="545"/>
      <c r="T411" s="545"/>
    </row>
    <row r="412" spans="1:20" ht="14">
      <c r="A412" s="1"/>
      <c r="C412" s="545">
        <v>30337766794</v>
      </c>
      <c r="D412" s="545" t="s">
        <v>737</v>
      </c>
      <c r="E412" s="546">
        <v>45888</v>
      </c>
      <c r="F412" s="545">
        <v>46</v>
      </c>
      <c r="G412" s="546">
        <v>45793</v>
      </c>
      <c r="H412" s="546">
        <v>45839</v>
      </c>
      <c r="I412" s="545" t="s">
        <v>648</v>
      </c>
      <c r="J412" s="545" t="s">
        <v>690</v>
      </c>
      <c r="K412" s="545">
        <v>107.33</v>
      </c>
      <c r="L412" s="545" t="s">
        <v>592</v>
      </c>
      <c r="M412" s="545"/>
      <c r="N412" s="545" t="s">
        <v>739</v>
      </c>
      <c r="O412" s="545"/>
      <c r="P412" s="545"/>
      <c r="Q412" s="545"/>
      <c r="R412" s="545"/>
      <c r="S412" s="545"/>
      <c r="T412" s="545"/>
    </row>
    <row r="413" spans="1:20" ht="14">
      <c r="A413" s="1"/>
      <c r="C413" s="545">
        <v>30337766794</v>
      </c>
      <c r="D413" s="545" t="s">
        <v>737</v>
      </c>
      <c r="E413" s="546">
        <v>45888</v>
      </c>
      <c r="F413" s="545">
        <v>46</v>
      </c>
      <c r="G413" s="546">
        <v>45793</v>
      </c>
      <c r="H413" s="546">
        <v>45839</v>
      </c>
      <c r="I413" s="545" t="s">
        <v>651</v>
      </c>
      <c r="J413" s="545" t="s">
        <v>652</v>
      </c>
      <c r="K413" s="545"/>
      <c r="L413" s="545" t="s">
        <v>653</v>
      </c>
      <c r="M413" s="545"/>
      <c r="N413" s="545" t="s">
        <v>739</v>
      </c>
      <c r="O413" s="545"/>
      <c r="P413" s="545"/>
      <c r="Q413" s="545"/>
      <c r="R413" s="545"/>
      <c r="S413" s="545"/>
      <c r="T413" s="545"/>
    </row>
    <row r="414" spans="1:20" ht="14">
      <c r="A414" s="1"/>
      <c r="C414" s="545">
        <v>30337766794</v>
      </c>
      <c r="D414" s="545" t="s">
        <v>737</v>
      </c>
      <c r="E414" s="546">
        <v>45888</v>
      </c>
      <c r="F414" s="545">
        <v>38</v>
      </c>
      <c r="G414" s="546">
        <v>45839</v>
      </c>
      <c r="H414" s="546">
        <v>45877</v>
      </c>
      <c r="I414" s="545" t="s">
        <v>648</v>
      </c>
      <c r="J414" s="545" t="s">
        <v>649</v>
      </c>
      <c r="K414" s="547">
        <v>1076.21</v>
      </c>
      <c r="L414" s="545" t="s">
        <v>592</v>
      </c>
      <c r="M414" s="545"/>
      <c r="N414" s="545" t="s">
        <v>740</v>
      </c>
      <c r="O414" s="545"/>
      <c r="P414" s="545"/>
      <c r="Q414" s="545"/>
      <c r="R414" s="545"/>
      <c r="S414" s="545"/>
      <c r="T414" s="545"/>
    </row>
    <row r="415" spans="1:20" ht="14">
      <c r="A415" s="1"/>
      <c r="C415" s="545">
        <v>30337766794</v>
      </c>
      <c r="D415" s="545" t="s">
        <v>737</v>
      </c>
      <c r="E415" s="546">
        <v>45888</v>
      </c>
      <c r="F415" s="545">
        <v>38</v>
      </c>
      <c r="G415" s="546">
        <v>45839</v>
      </c>
      <c r="H415" s="546">
        <v>45877</v>
      </c>
      <c r="I415" s="545" t="s">
        <v>651</v>
      </c>
      <c r="J415" s="545" t="s">
        <v>652</v>
      </c>
      <c r="K415" s="547"/>
      <c r="L415" s="545" t="s">
        <v>653</v>
      </c>
      <c r="M415" s="545"/>
      <c r="N415" s="545" t="s">
        <v>740</v>
      </c>
      <c r="O415" s="545"/>
      <c r="P415" s="545"/>
      <c r="Q415" s="545"/>
      <c r="R415" s="545"/>
      <c r="S415" s="545"/>
      <c r="T415" s="545"/>
    </row>
    <row r="416" spans="1:20" ht="14">
      <c r="A416" s="1"/>
      <c r="C416" s="545">
        <v>30337766794</v>
      </c>
      <c r="D416" s="545" t="s">
        <v>737</v>
      </c>
      <c r="E416" s="546">
        <v>45888</v>
      </c>
      <c r="F416" s="545">
        <v>38</v>
      </c>
      <c r="G416" s="546">
        <v>45839</v>
      </c>
      <c r="H416" s="546">
        <v>45877</v>
      </c>
      <c r="I416" s="545" t="s">
        <v>648</v>
      </c>
      <c r="J416" s="545" t="s">
        <v>690</v>
      </c>
      <c r="K416" s="547">
        <v>88.67</v>
      </c>
      <c r="L416" s="545" t="s">
        <v>592</v>
      </c>
      <c r="M416" s="545"/>
      <c r="N416" s="545" t="s">
        <v>741</v>
      </c>
      <c r="O416" s="545"/>
      <c r="P416" s="545"/>
      <c r="Q416" s="545"/>
      <c r="R416" s="545"/>
      <c r="S416" s="545"/>
      <c r="T416" s="545"/>
    </row>
    <row r="417" spans="1:20" ht="14">
      <c r="A417" s="1"/>
      <c r="C417" s="545">
        <v>30337766794</v>
      </c>
      <c r="D417" s="545" t="s">
        <v>737</v>
      </c>
      <c r="E417" s="546">
        <v>45888</v>
      </c>
      <c r="F417" s="545"/>
      <c r="G417" s="546"/>
      <c r="H417" s="546"/>
      <c r="I417" s="545" t="s">
        <v>658</v>
      </c>
      <c r="J417" s="545" t="s">
        <v>659</v>
      </c>
      <c r="K417" s="545"/>
      <c r="L417" s="545"/>
      <c r="M417" s="545"/>
      <c r="N417" s="545" t="s">
        <v>742</v>
      </c>
      <c r="O417" s="545"/>
      <c r="P417" s="545"/>
      <c r="Q417" s="545"/>
      <c r="R417" s="545"/>
      <c r="S417" s="545"/>
      <c r="T417" s="545"/>
    </row>
    <row r="418" spans="1:20" ht="14">
      <c r="A418" s="1"/>
      <c r="C418" s="545">
        <v>30337766794</v>
      </c>
      <c r="D418" s="545" t="s">
        <v>737</v>
      </c>
      <c r="E418" s="546">
        <v>45888</v>
      </c>
      <c r="F418" s="545"/>
      <c r="G418" s="546"/>
      <c r="H418" s="546"/>
      <c r="I418" s="545" t="s">
        <v>661</v>
      </c>
      <c r="J418" s="545" t="s">
        <v>674</v>
      </c>
      <c r="K418" s="545"/>
      <c r="L418" s="545"/>
      <c r="M418" s="545"/>
      <c r="N418" s="545" t="s">
        <v>742</v>
      </c>
      <c r="O418" s="545"/>
      <c r="P418" s="545"/>
      <c r="Q418" s="545"/>
      <c r="R418" s="545"/>
      <c r="S418" s="545"/>
      <c r="T418" s="545"/>
    </row>
    <row r="419" spans="1:20" ht="14">
      <c r="A419" s="1"/>
      <c r="C419" s="545">
        <v>30337766794</v>
      </c>
      <c r="D419" s="545" t="s">
        <v>737</v>
      </c>
      <c r="E419" s="546">
        <v>45888</v>
      </c>
      <c r="F419" s="545"/>
      <c r="G419" s="546"/>
      <c r="H419" s="546"/>
      <c r="I419" s="545" t="s">
        <v>663</v>
      </c>
      <c r="J419" s="545" t="s">
        <v>659</v>
      </c>
      <c r="K419" s="545"/>
      <c r="L419" s="545"/>
      <c r="M419" s="545"/>
      <c r="N419" s="545" t="s">
        <v>742</v>
      </c>
      <c r="O419" s="545"/>
      <c r="P419" s="545"/>
      <c r="Q419" s="545"/>
      <c r="R419" s="545"/>
      <c r="S419" s="545"/>
      <c r="T419" s="545"/>
    </row>
    <row r="420" spans="1:20" ht="14">
      <c r="A420" s="1"/>
      <c r="C420" s="545">
        <v>30337766794</v>
      </c>
      <c r="D420" s="545" t="s">
        <v>737</v>
      </c>
      <c r="E420" s="546">
        <v>45888</v>
      </c>
      <c r="F420" s="545"/>
      <c r="G420" s="546"/>
      <c r="H420" s="546"/>
      <c r="I420" s="545" t="s">
        <v>668</v>
      </c>
      <c r="J420" s="545" t="s">
        <v>669</v>
      </c>
      <c r="K420" s="545"/>
      <c r="L420" s="545"/>
      <c r="M420" s="545"/>
      <c r="N420" s="545" t="s">
        <v>742</v>
      </c>
      <c r="O420" s="545"/>
      <c r="P420" s="545"/>
      <c r="Q420" s="545"/>
      <c r="R420" s="545"/>
      <c r="S420" s="545"/>
      <c r="T420" s="545"/>
    </row>
    <row r="421" spans="1:20" ht="14">
      <c r="A421" s="1"/>
      <c r="C421" s="545">
        <v>30337766794</v>
      </c>
      <c r="D421" s="545" t="s">
        <v>737</v>
      </c>
      <c r="E421" s="546">
        <v>45888</v>
      </c>
      <c r="F421" s="545"/>
      <c r="G421" s="546"/>
      <c r="H421" s="546"/>
      <c r="I421" s="545" t="s">
        <v>670</v>
      </c>
      <c r="J421" s="545" t="s">
        <v>633</v>
      </c>
      <c r="K421" s="544">
        <f>K414+K416</f>
        <v>1164.8800000000001</v>
      </c>
      <c r="L421" s="545"/>
      <c r="M421" s="545">
        <v>2575</v>
      </c>
      <c r="N421" s="545" t="s">
        <v>742</v>
      </c>
      <c r="O421" s="545"/>
      <c r="P421" s="545"/>
      <c r="Q421" s="545"/>
      <c r="R421" s="545"/>
      <c r="S421" s="545"/>
      <c r="T421" s="545"/>
    </row>
    <row r="422" spans="1:20" ht="14">
      <c r="A422" s="1"/>
      <c r="C422" s="545">
        <v>30337766794</v>
      </c>
      <c r="D422" s="545" t="s">
        <v>737</v>
      </c>
      <c r="E422" s="546">
        <v>45888</v>
      </c>
      <c r="F422" s="545"/>
      <c r="G422" s="546"/>
      <c r="H422" s="546"/>
      <c r="I422" s="545" t="s">
        <v>671</v>
      </c>
      <c r="J422" s="545" t="s">
        <v>671</v>
      </c>
      <c r="K422" s="545"/>
      <c r="L422" s="545"/>
      <c r="M422" s="545"/>
      <c r="N422" s="545" t="s">
        <v>742</v>
      </c>
      <c r="O422" s="545"/>
      <c r="P422" s="545"/>
      <c r="Q422" s="545"/>
      <c r="R422" s="545"/>
      <c r="S422" s="545"/>
      <c r="T422" s="545"/>
    </row>
    <row r="423" spans="1:20" ht="14">
      <c r="A423" s="1"/>
      <c r="C423" s="542">
        <v>30337766794</v>
      </c>
      <c r="D423" s="542" t="s">
        <v>737</v>
      </c>
      <c r="E423" s="543">
        <v>45922</v>
      </c>
      <c r="F423" s="542"/>
      <c r="G423" s="543"/>
      <c r="H423" s="543"/>
      <c r="I423" s="542" t="s">
        <v>658</v>
      </c>
      <c r="J423" s="542" t="s">
        <v>659</v>
      </c>
      <c r="K423" s="542"/>
      <c r="L423" s="542"/>
      <c r="M423" s="542"/>
      <c r="N423" s="542"/>
      <c r="O423" s="542"/>
      <c r="P423" s="542"/>
      <c r="Q423" s="542"/>
      <c r="R423" s="542"/>
      <c r="S423" s="542"/>
      <c r="T423" s="542"/>
    </row>
    <row r="424" spans="1:20" ht="14">
      <c r="A424" s="1"/>
      <c r="C424" s="542">
        <v>30337766794</v>
      </c>
      <c r="D424" s="542" t="s">
        <v>737</v>
      </c>
      <c r="E424" s="543">
        <v>45922</v>
      </c>
      <c r="F424" s="542"/>
      <c r="G424" s="543"/>
      <c r="H424" s="543"/>
      <c r="I424" s="542" t="s">
        <v>664</v>
      </c>
      <c r="J424" s="542" t="s">
        <v>677</v>
      </c>
      <c r="K424" s="542"/>
      <c r="L424" s="542"/>
      <c r="M424" s="542"/>
      <c r="N424" s="542"/>
      <c r="O424" s="542"/>
      <c r="P424" s="542"/>
      <c r="Q424" s="542"/>
      <c r="R424" s="542"/>
      <c r="S424" s="542"/>
      <c r="T424" s="542"/>
    </row>
    <row r="425" spans="1:20" ht="14">
      <c r="A425" s="1"/>
      <c r="C425" s="542">
        <v>30337766794</v>
      </c>
      <c r="D425" s="542" t="s">
        <v>737</v>
      </c>
      <c r="E425" s="543">
        <v>45922</v>
      </c>
      <c r="F425" s="542"/>
      <c r="G425" s="543"/>
      <c r="H425" s="543"/>
      <c r="I425" s="542" t="s">
        <v>667</v>
      </c>
      <c r="J425" s="542" t="s">
        <v>659</v>
      </c>
      <c r="K425" s="542"/>
      <c r="L425" s="542"/>
      <c r="M425" s="542"/>
      <c r="N425" s="542"/>
      <c r="O425" s="542"/>
      <c r="P425" s="542"/>
      <c r="Q425" s="542"/>
      <c r="R425" s="542"/>
      <c r="S425" s="542"/>
      <c r="T425" s="542"/>
    </row>
    <row r="426" spans="1:20" ht="14">
      <c r="A426" s="1"/>
      <c r="C426" s="542">
        <v>30337766794</v>
      </c>
      <c r="D426" s="542" t="s">
        <v>737</v>
      </c>
      <c r="E426" s="543">
        <v>45922</v>
      </c>
      <c r="F426" s="542"/>
      <c r="G426" s="543"/>
      <c r="H426" s="543"/>
      <c r="I426" s="542" t="s">
        <v>668</v>
      </c>
      <c r="J426" s="542" t="s">
        <v>669</v>
      </c>
      <c r="K426" s="542"/>
      <c r="L426" s="542"/>
      <c r="M426" s="542"/>
      <c r="N426" s="542"/>
      <c r="O426" s="542"/>
      <c r="P426" s="542"/>
      <c r="Q426" s="542"/>
      <c r="R426" s="542"/>
      <c r="S426" s="542"/>
      <c r="T426" s="542"/>
    </row>
    <row r="427" spans="1:20" ht="14">
      <c r="A427" s="1"/>
      <c r="C427" s="542">
        <v>30337766794</v>
      </c>
      <c r="D427" s="542" t="s">
        <v>737</v>
      </c>
      <c r="E427" s="543">
        <v>45922</v>
      </c>
      <c r="F427" s="542"/>
      <c r="G427" s="543"/>
      <c r="H427" s="543"/>
      <c r="I427" s="542" t="s">
        <v>670</v>
      </c>
      <c r="J427" s="542" t="s">
        <v>633</v>
      </c>
      <c r="K427" s="542"/>
      <c r="L427" s="542"/>
      <c r="M427" s="544">
        <v>0</v>
      </c>
      <c r="N427" s="542"/>
      <c r="O427" s="542"/>
      <c r="P427" s="542"/>
      <c r="Q427" s="542"/>
      <c r="R427" s="542"/>
      <c r="S427" s="542"/>
      <c r="T427" s="542"/>
    </row>
    <row r="428" spans="1:20" ht="14">
      <c r="A428" s="1"/>
      <c r="C428" s="542">
        <v>30337766794</v>
      </c>
      <c r="D428" s="542" t="s">
        <v>737</v>
      </c>
      <c r="E428" s="543">
        <v>45922</v>
      </c>
      <c r="F428" s="542"/>
      <c r="G428" s="543"/>
      <c r="H428" s="543"/>
      <c r="I428" s="542" t="s">
        <v>671</v>
      </c>
      <c r="J428" s="542" t="s">
        <v>671</v>
      </c>
      <c r="K428" s="542"/>
      <c r="L428" s="542"/>
      <c r="M428" s="542"/>
      <c r="N428" s="542"/>
      <c r="O428" s="542"/>
      <c r="P428" s="542"/>
      <c r="Q428" s="542"/>
      <c r="R428" s="542"/>
      <c r="S428" s="542"/>
      <c r="T428" s="542"/>
    </row>
    <row r="429" spans="1:20" ht="14">
      <c r="A429" s="1"/>
      <c r="C429" s="545">
        <v>30337766794</v>
      </c>
      <c r="D429" s="545" t="s">
        <v>737</v>
      </c>
      <c r="E429" s="546">
        <v>45950</v>
      </c>
      <c r="F429" s="545"/>
      <c r="G429" s="546"/>
      <c r="H429" s="546"/>
      <c r="I429" s="545" t="s">
        <v>658</v>
      </c>
      <c r="J429" s="545" t="s">
        <v>659</v>
      </c>
      <c r="K429" s="545"/>
      <c r="L429" s="545"/>
      <c r="M429" s="545"/>
      <c r="N429" s="545"/>
      <c r="O429" s="545"/>
      <c r="P429" s="545"/>
      <c r="Q429" s="545"/>
      <c r="R429" s="545"/>
      <c r="S429" s="545"/>
      <c r="T429" s="545"/>
    </row>
    <row r="430" spans="1:20" ht="14">
      <c r="A430" s="1"/>
      <c r="C430" s="545">
        <v>30337766794</v>
      </c>
      <c r="D430" s="545" t="s">
        <v>737</v>
      </c>
      <c r="E430" s="546">
        <v>45950</v>
      </c>
      <c r="F430" s="545"/>
      <c r="G430" s="546"/>
      <c r="H430" s="546"/>
      <c r="I430" s="545" t="s">
        <v>664</v>
      </c>
      <c r="J430" s="545" t="s">
        <v>666</v>
      </c>
      <c r="K430" s="545"/>
      <c r="L430" s="545"/>
      <c r="M430" s="545"/>
      <c r="N430" s="545"/>
      <c r="O430" s="545"/>
      <c r="P430" s="545"/>
      <c r="Q430" s="545"/>
      <c r="R430" s="545"/>
      <c r="S430" s="545"/>
      <c r="T430" s="545"/>
    </row>
    <row r="431" spans="1:20" ht="14">
      <c r="A431" s="1"/>
      <c r="C431" s="545">
        <v>30337766794</v>
      </c>
      <c r="D431" s="545" t="s">
        <v>737</v>
      </c>
      <c r="E431" s="546">
        <v>45950</v>
      </c>
      <c r="F431" s="545"/>
      <c r="G431" s="546"/>
      <c r="H431" s="546"/>
      <c r="I431" s="545" t="s">
        <v>667</v>
      </c>
      <c r="J431" s="545" t="s">
        <v>659</v>
      </c>
      <c r="K431" s="545"/>
      <c r="L431" s="545"/>
      <c r="M431" s="545"/>
      <c r="N431" s="545"/>
      <c r="O431" s="545"/>
      <c r="P431" s="545"/>
      <c r="Q431" s="545"/>
      <c r="R431" s="545"/>
      <c r="S431" s="545"/>
      <c r="T431" s="545"/>
    </row>
    <row r="432" spans="1:20" ht="14">
      <c r="A432" s="1"/>
      <c r="C432" s="545">
        <v>30337766794</v>
      </c>
      <c r="D432" s="545" t="s">
        <v>737</v>
      </c>
      <c r="E432" s="546">
        <v>45950</v>
      </c>
      <c r="F432" s="545"/>
      <c r="G432" s="546"/>
      <c r="H432" s="546"/>
      <c r="I432" s="545" t="s">
        <v>668</v>
      </c>
      <c r="J432" s="545" t="s">
        <v>669</v>
      </c>
      <c r="K432" s="545"/>
      <c r="L432" s="545"/>
      <c r="M432" s="545"/>
      <c r="N432" s="545"/>
      <c r="O432" s="545"/>
      <c r="P432" s="545"/>
      <c r="Q432" s="545"/>
      <c r="R432" s="545"/>
      <c r="S432" s="545"/>
      <c r="T432" s="545"/>
    </row>
    <row r="433" spans="1:20" ht="14">
      <c r="A433" s="1"/>
      <c r="C433" s="545">
        <v>30337766794</v>
      </c>
      <c r="D433" s="545" t="s">
        <v>737</v>
      </c>
      <c r="E433" s="546">
        <v>45950</v>
      </c>
      <c r="F433" s="545"/>
      <c r="G433" s="546"/>
      <c r="H433" s="546"/>
      <c r="I433" s="545" t="s">
        <v>670</v>
      </c>
      <c r="J433" s="545" t="s">
        <v>633</v>
      </c>
      <c r="K433" s="545"/>
      <c r="L433" s="545"/>
      <c r="M433" s="544">
        <v>0</v>
      </c>
      <c r="N433" s="545"/>
      <c r="O433" s="545"/>
      <c r="P433" s="545"/>
      <c r="Q433" s="545"/>
      <c r="R433" s="545"/>
      <c r="S433" s="545"/>
      <c r="T433" s="545"/>
    </row>
    <row r="434" spans="1:20" ht="14">
      <c r="A434" s="1"/>
      <c r="C434" s="545">
        <v>30337766794</v>
      </c>
      <c r="D434" s="545" t="s">
        <v>737</v>
      </c>
      <c r="E434" s="546">
        <v>45950</v>
      </c>
      <c r="F434" s="545"/>
      <c r="G434" s="546"/>
      <c r="H434" s="546"/>
      <c r="I434" s="545" t="s">
        <v>671</v>
      </c>
      <c r="J434" s="545" t="s">
        <v>671</v>
      </c>
      <c r="K434" s="545"/>
      <c r="L434" s="545"/>
      <c r="M434" s="545"/>
      <c r="N434" s="545"/>
      <c r="O434" s="545"/>
      <c r="P434" s="545"/>
      <c r="Q434" s="545"/>
      <c r="R434" s="545"/>
      <c r="S434" s="545"/>
      <c r="T434" s="545"/>
    </row>
    <row r="435" spans="1:20" ht="14">
      <c r="A435" s="1"/>
      <c r="C435" s="542">
        <v>30337766794</v>
      </c>
      <c r="D435" s="542" t="s">
        <v>737</v>
      </c>
      <c r="E435" s="543">
        <v>45980</v>
      </c>
      <c r="F435" s="542">
        <v>95</v>
      </c>
      <c r="G435" s="543">
        <v>45877</v>
      </c>
      <c r="H435" s="543">
        <v>45972</v>
      </c>
      <c r="I435" s="542" t="s">
        <v>648</v>
      </c>
      <c r="J435" s="542" t="s">
        <v>649</v>
      </c>
      <c r="K435" s="542">
        <v>1234</v>
      </c>
      <c r="L435" s="542" t="s">
        <v>592</v>
      </c>
      <c r="M435" s="542"/>
      <c r="N435" s="542" t="s">
        <v>743</v>
      </c>
      <c r="O435" s="542"/>
      <c r="P435" s="542"/>
      <c r="Q435" s="542"/>
      <c r="R435" s="542"/>
      <c r="S435" s="542"/>
      <c r="T435" s="542"/>
    </row>
    <row r="436" spans="1:20" ht="14">
      <c r="A436" s="1"/>
      <c r="C436" s="542">
        <v>30337766794</v>
      </c>
      <c r="D436" s="542" t="s">
        <v>737</v>
      </c>
      <c r="E436" s="543">
        <v>45980</v>
      </c>
      <c r="F436" s="542">
        <v>95</v>
      </c>
      <c r="G436" s="543">
        <v>45877</v>
      </c>
      <c r="H436" s="543">
        <v>45972</v>
      </c>
      <c r="I436" s="542" t="s">
        <v>651</v>
      </c>
      <c r="J436" s="542" t="s">
        <v>652</v>
      </c>
      <c r="K436" s="542"/>
      <c r="L436" s="542" t="s">
        <v>653</v>
      </c>
      <c r="M436" s="542"/>
      <c r="N436" s="542" t="s">
        <v>743</v>
      </c>
      <c r="O436" s="542"/>
      <c r="P436" s="542"/>
      <c r="Q436" s="542"/>
      <c r="R436" s="542"/>
      <c r="S436" s="542"/>
      <c r="T436" s="542"/>
    </row>
    <row r="437" spans="1:20" ht="14">
      <c r="A437" s="1"/>
      <c r="C437" s="542">
        <v>30337766794</v>
      </c>
      <c r="D437" s="542" t="s">
        <v>737</v>
      </c>
      <c r="E437" s="543">
        <v>45980</v>
      </c>
      <c r="F437" s="542">
        <v>95</v>
      </c>
      <c r="G437" s="543">
        <v>45877</v>
      </c>
      <c r="H437" s="543">
        <v>45972</v>
      </c>
      <c r="I437" s="542" t="s">
        <v>648</v>
      </c>
      <c r="J437" s="542" t="s">
        <v>690</v>
      </c>
      <c r="K437" s="542">
        <v>183</v>
      </c>
      <c r="L437" s="542" t="s">
        <v>592</v>
      </c>
      <c r="M437" s="542"/>
      <c r="N437" s="542" t="s">
        <v>744</v>
      </c>
      <c r="O437" s="542"/>
      <c r="P437" s="542"/>
      <c r="Q437" s="542"/>
      <c r="R437" s="542"/>
      <c r="S437" s="542"/>
      <c r="T437" s="542"/>
    </row>
    <row r="438" spans="1:20" ht="14">
      <c r="A438" s="1"/>
      <c r="C438" s="542">
        <v>30337766794</v>
      </c>
      <c r="D438" s="542" t="s">
        <v>737</v>
      </c>
      <c r="E438" s="543">
        <v>45980</v>
      </c>
      <c r="F438" s="542"/>
      <c r="G438" s="543"/>
      <c r="H438" s="543"/>
      <c r="I438" s="542" t="s">
        <v>658</v>
      </c>
      <c r="J438" s="542" t="s">
        <v>659</v>
      </c>
      <c r="K438" s="542"/>
      <c r="L438" s="542"/>
      <c r="M438" s="542"/>
      <c r="N438" s="542" t="s">
        <v>745</v>
      </c>
      <c r="O438" s="542"/>
      <c r="P438" s="542"/>
      <c r="Q438" s="542"/>
      <c r="R438" s="542"/>
      <c r="S438" s="542"/>
      <c r="T438" s="542"/>
    </row>
    <row r="439" spans="1:20" ht="14">
      <c r="A439" s="1"/>
      <c r="C439" s="542">
        <v>30337766794</v>
      </c>
      <c r="D439" s="542" t="s">
        <v>737</v>
      </c>
      <c r="E439" s="543">
        <v>45980</v>
      </c>
      <c r="F439" s="542"/>
      <c r="G439" s="543"/>
      <c r="H439" s="543"/>
      <c r="I439" s="542" t="s">
        <v>661</v>
      </c>
      <c r="J439" s="542" t="s">
        <v>682</v>
      </c>
      <c r="K439" s="542"/>
      <c r="L439" s="542"/>
      <c r="M439" s="542"/>
      <c r="N439" s="542" t="s">
        <v>745</v>
      </c>
      <c r="O439" s="542"/>
      <c r="P439" s="542"/>
      <c r="Q439" s="542"/>
      <c r="R439" s="542"/>
      <c r="S439" s="542"/>
      <c r="T439" s="542"/>
    </row>
    <row r="440" spans="1:20" ht="14">
      <c r="A440" s="1"/>
      <c r="C440" s="542">
        <v>30337766794</v>
      </c>
      <c r="D440" s="542" t="s">
        <v>737</v>
      </c>
      <c r="E440" s="543">
        <v>45980</v>
      </c>
      <c r="F440" s="542"/>
      <c r="G440" s="543"/>
      <c r="H440" s="543"/>
      <c r="I440" s="542" t="s">
        <v>663</v>
      </c>
      <c r="J440" s="542" t="s">
        <v>659</v>
      </c>
      <c r="K440" s="542"/>
      <c r="L440" s="542"/>
      <c r="M440" s="542"/>
      <c r="N440" s="542" t="s">
        <v>745</v>
      </c>
      <c r="O440" s="542"/>
      <c r="P440" s="542"/>
      <c r="Q440" s="542"/>
      <c r="R440" s="542"/>
      <c r="S440" s="542"/>
      <c r="T440" s="542"/>
    </row>
    <row r="441" spans="1:20" ht="14">
      <c r="A441" s="1"/>
      <c r="C441" s="542">
        <v>30337766794</v>
      </c>
      <c r="D441" s="542" t="s">
        <v>737</v>
      </c>
      <c r="E441" s="543">
        <v>45980</v>
      </c>
      <c r="F441" s="542"/>
      <c r="G441" s="543"/>
      <c r="H441" s="543"/>
      <c r="I441" s="542" t="s">
        <v>668</v>
      </c>
      <c r="J441" s="542" t="s">
        <v>669</v>
      </c>
      <c r="K441" s="542"/>
      <c r="L441" s="542"/>
      <c r="M441" s="542"/>
      <c r="N441" s="542" t="s">
        <v>745</v>
      </c>
      <c r="O441" s="542"/>
      <c r="P441" s="542"/>
      <c r="Q441" s="542"/>
      <c r="R441" s="542"/>
      <c r="S441" s="542"/>
      <c r="T441" s="542"/>
    </row>
    <row r="442" spans="1:20" ht="14">
      <c r="A442" s="1"/>
      <c r="C442" s="542">
        <v>30337766794</v>
      </c>
      <c r="D442" s="542" t="s">
        <v>737</v>
      </c>
      <c r="E442" s="543">
        <v>45980</v>
      </c>
      <c r="F442" s="542"/>
      <c r="G442" s="543"/>
      <c r="H442" s="543"/>
      <c r="I442" s="542" t="s">
        <v>670</v>
      </c>
      <c r="J442" s="542" t="s">
        <v>633</v>
      </c>
      <c r="K442" s="542"/>
      <c r="L442" s="542"/>
      <c r="M442" s="544">
        <v>1417</v>
      </c>
      <c r="N442" s="542" t="s">
        <v>745</v>
      </c>
      <c r="O442" s="542"/>
      <c r="P442" s="542"/>
      <c r="Q442" s="542"/>
      <c r="R442" s="542"/>
      <c r="S442" s="542"/>
      <c r="T442" s="542"/>
    </row>
    <row r="443" spans="1:20" ht="14">
      <c r="A443" s="1"/>
      <c r="C443" s="542">
        <v>30337766794</v>
      </c>
      <c r="D443" s="542" t="s">
        <v>737</v>
      </c>
      <c r="E443" s="543">
        <v>45980</v>
      </c>
      <c r="F443" s="542"/>
      <c r="G443" s="543"/>
      <c r="H443" s="543"/>
      <c r="I443" s="542" t="s">
        <v>671</v>
      </c>
      <c r="J443" s="542" t="s">
        <v>671</v>
      </c>
      <c r="K443" s="542"/>
      <c r="L443" s="542"/>
      <c r="M443" s="542"/>
      <c r="N443" s="542" t="s">
        <v>745</v>
      </c>
      <c r="O443" s="542"/>
      <c r="P443" s="542"/>
      <c r="Q443" s="542"/>
      <c r="R443" s="542"/>
      <c r="S443" s="542"/>
      <c r="T443" s="542"/>
    </row>
    <row r="444" spans="1:20" ht="14">
      <c r="A444" s="1"/>
      <c r="C444" s="545">
        <v>30337766794</v>
      </c>
      <c r="D444" s="545" t="s">
        <v>737</v>
      </c>
      <c r="E444" s="546">
        <v>46010</v>
      </c>
      <c r="F444" s="545"/>
      <c r="G444" s="546"/>
      <c r="H444" s="546"/>
      <c r="I444" s="545" t="s">
        <v>658</v>
      </c>
      <c r="J444" s="545" t="s">
        <v>659</v>
      </c>
      <c r="K444" s="545"/>
      <c r="L444" s="545"/>
      <c r="M444" s="545"/>
      <c r="N444" s="545"/>
      <c r="O444" s="545"/>
      <c r="P444" s="545"/>
      <c r="Q444" s="545"/>
      <c r="R444" s="545"/>
      <c r="S444" s="545"/>
      <c r="T444" s="545"/>
    </row>
    <row r="445" spans="1:20" ht="14">
      <c r="A445" s="1"/>
      <c r="C445" s="545">
        <v>30337766794</v>
      </c>
      <c r="D445" s="545" t="s">
        <v>737</v>
      </c>
      <c r="E445" s="546">
        <v>46010</v>
      </c>
      <c r="F445" s="545"/>
      <c r="G445" s="546"/>
      <c r="H445" s="546"/>
      <c r="I445" s="545" t="s">
        <v>664</v>
      </c>
      <c r="J445" s="545" t="s">
        <v>677</v>
      </c>
      <c r="K445" s="545"/>
      <c r="L445" s="545"/>
      <c r="M445" s="545"/>
      <c r="N445" s="545"/>
      <c r="O445" s="545"/>
      <c r="P445" s="545"/>
      <c r="Q445" s="545"/>
      <c r="R445" s="545"/>
      <c r="S445" s="545"/>
      <c r="T445" s="545"/>
    </row>
    <row r="446" spans="1:20" ht="14">
      <c r="A446" s="1"/>
      <c r="C446" s="545">
        <v>30337766794</v>
      </c>
      <c r="D446" s="545" t="s">
        <v>737</v>
      </c>
      <c r="E446" s="546">
        <v>46010</v>
      </c>
      <c r="F446" s="545"/>
      <c r="G446" s="546"/>
      <c r="H446" s="546"/>
      <c r="I446" s="545" t="s">
        <v>667</v>
      </c>
      <c r="J446" s="545" t="s">
        <v>659</v>
      </c>
      <c r="K446" s="545"/>
      <c r="L446" s="545"/>
      <c r="M446" s="545"/>
      <c r="N446" s="545"/>
      <c r="O446" s="545"/>
      <c r="P446" s="545"/>
      <c r="Q446" s="545"/>
      <c r="R446" s="545"/>
      <c r="S446" s="545"/>
      <c r="T446" s="545"/>
    </row>
    <row r="447" spans="1:20" ht="14">
      <c r="A447" s="1"/>
      <c r="C447" s="545">
        <v>30337766794</v>
      </c>
      <c r="D447" s="545" t="s">
        <v>737</v>
      </c>
      <c r="E447" s="546">
        <v>46010</v>
      </c>
      <c r="F447" s="545"/>
      <c r="G447" s="546"/>
      <c r="H447" s="546"/>
      <c r="I447" s="545" t="s">
        <v>668</v>
      </c>
      <c r="J447" s="545" t="s">
        <v>669</v>
      </c>
      <c r="K447" s="545"/>
      <c r="L447" s="545"/>
      <c r="M447" s="545"/>
      <c r="N447" s="545"/>
      <c r="O447" s="545"/>
      <c r="P447" s="545"/>
      <c r="Q447" s="545"/>
      <c r="R447" s="545"/>
      <c r="S447" s="545"/>
      <c r="T447" s="545"/>
    </row>
    <row r="448" spans="1:20" ht="14">
      <c r="A448" s="1"/>
      <c r="C448" s="545">
        <v>30337766794</v>
      </c>
      <c r="D448" s="545" t="s">
        <v>737</v>
      </c>
      <c r="E448" s="546">
        <v>46010</v>
      </c>
      <c r="F448" s="545"/>
      <c r="G448" s="546"/>
      <c r="H448" s="546"/>
      <c r="I448" s="545" t="s">
        <v>670</v>
      </c>
      <c r="J448" s="545" t="s">
        <v>633</v>
      </c>
      <c r="K448" s="545"/>
      <c r="L448" s="545"/>
      <c r="M448" s="544">
        <v>0</v>
      </c>
      <c r="N448" s="545"/>
      <c r="O448" s="545"/>
      <c r="P448" s="545"/>
      <c r="Q448" s="545"/>
      <c r="R448" s="545"/>
      <c r="S448" s="545"/>
      <c r="T448" s="545"/>
    </row>
    <row r="449" spans="1:20" ht="14">
      <c r="A449" s="1"/>
      <c r="C449" s="545">
        <v>30337766794</v>
      </c>
      <c r="D449" s="545" t="s">
        <v>737</v>
      </c>
      <c r="E449" s="546">
        <v>46010</v>
      </c>
      <c r="F449" s="545"/>
      <c r="G449" s="546"/>
      <c r="H449" s="546"/>
      <c r="I449" s="545" t="s">
        <v>671</v>
      </c>
      <c r="J449" s="545" t="s">
        <v>671</v>
      </c>
      <c r="K449" s="545"/>
      <c r="L449" s="545"/>
      <c r="M449" s="545"/>
      <c r="N449" s="545"/>
      <c r="O449" s="545"/>
      <c r="P449" s="545"/>
      <c r="Q449" s="545"/>
      <c r="R449" s="545"/>
      <c r="S449" s="545"/>
      <c r="T449" s="545"/>
    </row>
    <row r="450" spans="1:20" ht="14">
      <c r="A450" s="1"/>
      <c r="C450" s="542">
        <v>30337828149</v>
      </c>
      <c r="D450" s="542" t="s">
        <v>746</v>
      </c>
      <c r="E450" s="543">
        <v>45860</v>
      </c>
      <c r="F450" s="542">
        <v>30</v>
      </c>
      <c r="G450" s="543">
        <v>45809</v>
      </c>
      <c r="H450" s="543">
        <v>45839</v>
      </c>
      <c r="I450" s="542" t="s">
        <v>648</v>
      </c>
      <c r="J450" s="542" t="s">
        <v>690</v>
      </c>
      <c r="K450" s="542">
        <v>16161.65</v>
      </c>
      <c r="L450" s="542" t="s">
        <v>592</v>
      </c>
      <c r="M450" s="542"/>
      <c r="N450" s="542" t="s">
        <v>747</v>
      </c>
      <c r="O450" s="542"/>
      <c r="P450" s="542"/>
      <c r="Q450" s="542"/>
      <c r="R450" s="542"/>
      <c r="S450" s="542"/>
      <c r="T450" s="542"/>
    </row>
    <row r="451" spans="1:20" ht="14">
      <c r="A451" s="1"/>
      <c r="C451" s="542">
        <v>30337828149</v>
      </c>
      <c r="D451" s="542" t="s">
        <v>746</v>
      </c>
      <c r="E451" s="543">
        <v>45860</v>
      </c>
      <c r="F451" s="542">
        <v>30</v>
      </c>
      <c r="G451" s="543">
        <v>45809</v>
      </c>
      <c r="H451" s="543">
        <v>45839</v>
      </c>
      <c r="I451" s="542" t="s">
        <v>648</v>
      </c>
      <c r="J451" s="542" t="s">
        <v>748</v>
      </c>
      <c r="K451" s="542">
        <v>1.46</v>
      </c>
      <c r="L451" s="542" t="s">
        <v>749</v>
      </c>
      <c r="M451" s="542"/>
      <c r="N451" s="542" t="s">
        <v>747</v>
      </c>
      <c r="O451" s="542"/>
      <c r="P451" s="542"/>
      <c r="Q451" s="542"/>
      <c r="R451" s="542"/>
      <c r="S451" s="542"/>
      <c r="T451" s="542"/>
    </row>
    <row r="452" spans="1:20" ht="14">
      <c r="A452" s="1"/>
      <c r="C452" s="542">
        <v>30337828149</v>
      </c>
      <c r="D452" s="542" t="s">
        <v>746</v>
      </c>
      <c r="E452" s="543">
        <v>45860</v>
      </c>
      <c r="F452" s="542">
        <v>30</v>
      </c>
      <c r="G452" s="543">
        <v>45809</v>
      </c>
      <c r="H452" s="543">
        <v>45839</v>
      </c>
      <c r="I452" s="542" t="s">
        <v>651</v>
      </c>
      <c r="J452" s="542" t="s">
        <v>652</v>
      </c>
      <c r="K452" s="542"/>
      <c r="L452" s="542" t="s">
        <v>653</v>
      </c>
      <c r="M452" s="542"/>
      <c r="N452" s="542" t="s">
        <v>747</v>
      </c>
      <c r="O452" s="542"/>
      <c r="P452" s="542"/>
      <c r="Q452" s="542"/>
      <c r="R452" s="542"/>
      <c r="S452" s="542"/>
      <c r="T452" s="542"/>
    </row>
    <row r="453" spans="1:20" ht="14">
      <c r="A453" s="1"/>
      <c r="C453" s="542">
        <v>30337828149</v>
      </c>
      <c r="D453" s="542" t="s">
        <v>746</v>
      </c>
      <c r="E453" s="543">
        <v>45860</v>
      </c>
      <c r="F453" s="542"/>
      <c r="G453" s="543"/>
      <c r="H453" s="543"/>
      <c r="I453" s="542" t="s">
        <v>658</v>
      </c>
      <c r="J453" s="542" t="s">
        <v>659</v>
      </c>
      <c r="K453" s="542"/>
      <c r="L453" s="542"/>
      <c r="M453" s="542"/>
      <c r="N453" s="542" t="s">
        <v>747</v>
      </c>
      <c r="O453" s="542"/>
      <c r="P453" s="542"/>
      <c r="Q453" s="542"/>
      <c r="R453" s="542"/>
      <c r="S453" s="542"/>
      <c r="T453" s="542"/>
    </row>
    <row r="454" spans="1:20" ht="14">
      <c r="A454" s="1"/>
      <c r="C454" s="542">
        <v>30337828149</v>
      </c>
      <c r="D454" s="542" t="s">
        <v>746</v>
      </c>
      <c r="E454" s="543">
        <v>45860</v>
      </c>
      <c r="F454" s="542"/>
      <c r="G454" s="543"/>
      <c r="H454" s="543"/>
      <c r="I454" s="542" t="s">
        <v>661</v>
      </c>
      <c r="J454" s="542" t="s">
        <v>662</v>
      </c>
      <c r="K454" s="542"/>
      <c r="L454" s="542"/>
      <c r="M454" s="542"/>
      <c r="N454" s="542" t="s">
        <v>747</v>
      </c>
      <c r="O454" s="542"/>
      <c r="P454" s="542"/>
      <c r="Q454" s="542"/>
      <c r="R454" s="542"/>
      <c r="S454" s="542"/>
      <c r="T454" s="542"/>
    </row>
    <row r="455" spans="1:20" ht="14">
      <c r="A455" s="1"/>
      <c r="C455" s="542">
        <v>30337828149</v>
      </c>
      <c r="D455" s="542" t="s">
        <v>746</v>
      </c>
      <c r="E455" s="543">
        <v>45860</v>
      </c>
      <c r="F455" s="542"/>
      <c r="G455" s="543"/>
      <c r="H455" s="543"/>
      <c r="I455" s="542" t="s">
        <v>663</v>
      </c>
      <c r="J455" s="542" t="s">
        <v>659</v>
      </c>
      <c r="K455" s="542"/>
      <c r="L455" s="542"/>
      <c r="M455" s="542"/>
      <c r="N455" s="542" t="s">
        <v>747</v>
      </c>
      <c r="O455" s="542"/>
      <c r="P455" s="542"/>
      <c r="Q455" s="542"/>
      <c r="R455" s="542"/>
      <c r="S455" s="542"/>
      <c r="T455" s="542"/>
    </row>
    <row r="456" spans="1:20" ht="14">
      <c r="A456" s="1"/>
      <c r="C456" s="542">
        <v>30337828149</v>
      </c>
      <c r="D456" s="542" t="s">
        <v>746</v>
      </c>
      <c r="E456" s="543">
        <v>45860</v>
      </c>
      <c r="F456" s="542"/>
      <c r="G456" s="543"/>
      <c r="H456" s="543"/>
      <c r="I456" s="542" t="s">
        <v>664</v>
      </c>
      <c r="J456" s="542" t="s">
        <v>665</v>
      </c>
      <c r="K456" s="542"/>
      <c r="L456" s="542"/>
      <c r="M456" s="542"/>
      <c r="N456" s="542" t="s">
        <v>747</v>
      </c>
      <c r="O456" s="542"/>
      <c r="P456" s="542"/>
      <c r="Q456" s="542"/>
      <c r="R456" s="542"/>
      <c r="S456" s="542"/>
      <c r="T456" s="542"/>
    </row>
    <row r="457" spans="1:20" ht="14">
      <c r="A457" s="1"/>
      <c r="C457" s="542">
        <v>30337828149</v>
      </c>
      <c r="D457" s="542" t="s">
        <v>746</v>
      </c>
      <c r="E457" s="543">
        <v>45860</v>
      </c>
      <c r="F457" s="542"/>
      <c r="G457" s="543"/>
      <c r="H457" s="543"/>
      <c r="I457" s="542" t="s">
        <v>667</v>
      </c>
      <c r="J457" s="542" t="s">
        <v>659</v>
      </c>
      <c r="K457" s="542"/>
      <c r="L457" s="542"/>
      <c r="M457" s="542"/>
      <c r="N457" s="542" t="s">
        <v>747</v>
      </c>
      <c r="O457" s="542"/>
      <c r="P457" s="542"/>
      <c r="Q457" s="542"/>
      <c r="R457" s="542"/>
      <c r="S457" s="542"/>
      <c r="T457" s="542"/>
    </row>
    <row r="458" spans="1:20" ht="14">
      <c r="A458" s="1"/>
      <c r="C458" s="542">
        <v>30337828149</v>
      </c>
      <c r="D458" s="542" t="s">
        <v>746</v>
      </c>
      <c r="E458" s="543">
        <v>45860</v>
      </c>
      <c r="F458" s="542"/>
      <c r="G458" s="543"/>
      <c r="H458" s="543"/>
      <c r="I458" s="542" t="s">
        <v>668</v>
      </c>
      <c r="J458" s="542" t="s">
        <v>669</v>
      </c>
      <c r="K458" s="542"/>
      <c r="L458" s="542"/>
      <c r="M458" s="542"/>
      <c r="N458" s="542" t="s">
        <v>747</v>
      </c>
      <c r="O458" s="542"/>
      <c r="P458" s="542"/>
      <c r="Q458" s="542"/>
      <c r="R458" s="542"/>
      <c r="S458" s="542"/>
      <c r="T458" s="542"/>
    </row>
    <row r="459" spans="1:20" ht="14">
      <c r="A459" s="1"/>
      <c r="C459" s="542">
        <v>30337828149</v>
      </c>
      <c r="D459" s="542" t="s">
        <v>746</v>
      </c>
      <c r="E459" s="543">
        <v>45860</v>
      </c>
      <c r="F459" s="542"/>
      <c r="G459" s="543"/>
      <c r="H459" s="543"/>
      <c r="I459" s="542" t="s">
        <v>670</v>
      </c>
      <c r="J459" s="542" t="s">
        <v>633</v>
      </c>
      <c r="K459" s="542"/>
      <c r="L459" s="542" t="s">
        <v>592</v>
      </c>
      <c r="M459" s="542">
        <v>16163.11</v>
      </c>
      <c r="N459" s="542" t="s">
        <v>747</v>
      </c>
      <c r="O459" s="542"/>
      <c r="P459" s="542"/>
      <c r="Q459" s="542"/>
      <c r="R459" s="542"/>
      <c r="S459" s="542"/>
      <c r="T459" s="542"/>
    </row>
    <row r="460" spans="1:20" ht="14">
      <c r="A460" s="1"/>
      <c r="C460" s="542">
        <v>30337828149</v>
      </c>
      <c r="D460" s="542" t="s">
        <v>746</v>
      </c>
      <c r="E460" s="543">
        <v>45860</v>
      </c>
      <c r="F460" s="542"/>
      <c r="G460" s="543"/>
      <c r="H460" s="543"/>
      <c r="I460" s="542" t="s">
        <v>671</v>
      </c>
      <c r="J460" s="542" t="s">
        <v>671</v>
      </c>
      <c r="K460" s="542"/>
      <c r="L460" s="542"/>
      <c r="M460" s="542"/>
      <c r="N460" s="542" t="s">
        <v>747</v>
      </c>
      <c r="O460" s="542"/>
      <c r="P460" s="542"/>
      <c r="Q460" s="542"/>
      <c r="R460" s="542"/>
      <c r="S460" s="542"/>
      <c r="T460" s="542"/>
    </row>
    <row r="461" spans="1:20" ht="14">
      <c r="A461" s="1"/>
      <c r="C461" s="545">
        <v>30337828149</v>
      </c>
      <c r="D461" s="545" t="s">
        <v>746</v>
      </c>
      <c r="E461" s="546">
        <v>45888</v>
      </c>
      <c r="F461" s="545">
        <v>31</v>
      </c>
      <c r="G461" s="546">
        <v>45839</v>
      </c>
      <c r="H461" s="546">
        <v>45870</v>
      </c>
      <c r="I461" s="545" t="s">
        <v>648</v>
      </c>
      <c r="J461" s="545" t="s">
        <v>690</v>
      </c>
      <c r="K461" s="545">
        <v>17133.57</v>
      </c>
      <c r="L461" s="545" t="s">
        <v>592</v>
      </c>
      <c r="M461" s="545"/>
      <c r="N461" s="545" t="s">
        <v>750</v>
      </c>
      <c r="O461" s="545"/>
      <c r="P461" s="545"/>
      <c r="Q461" s="545"/>
      <c r="R461" s="545"/>
      <c r="S461" s="545"/>
      <c r="T461" s="545"/>
    </row>
    <row r="462" spans="1:20" ht="14">
      <c r="A462" s="1"/>
      <c r="C462" s="545">
        <v>30337828149</v>
      </c>
      <c r="D462" s="545" t="s">
        <v>746</v>
      </c>
      <c r="E462" s="546">
        <v>45888</v>
      </c>
      <c r="F462" s="545">
        <v>31</v>
      </c>
      <c r="G462" s="546">
        <v>45839</v>
      </c>
      <c r="H462" s="546">
        <v>45870</v>
      </c>
      <c r="I462" s="545" t="s">
        <v>648</v>
      </c>
      <c r="J462" s="545" t="s">
        <v>751</v>
      </c>
      <c r="K462" s="545">
        <v>3.9870000000000001</v>
      </c>
      <c r="L462" s="545" t="s">
        <v>749</v>
      </c>
      <c r="M462" s="545"/>
      <c r="N462" s="545" t="s">
        <v>750</v>
      </c>
      <c r="O462" s="545"/>
      <c r="P462" s="545"/>
      <c r="Q462" s="545"/>
      <c r="R462" s="545"/>
      <c r="S462" s="545"/>
      <c r="T462" s="545"/>
    </row>
    <row r="463" spans="1:20" ht="14">
      <c r="A463" s="1"/>
      <c r="C463" s="545">
        <v>30337828149</v>
      </c>
      <c r="D463" s="545" t="s">
        <v>746</v>
      </c>
      <c r="E463" s="546">
        <v>45888</v>
      </c>
      <c r="F463" s="545">
        <v>31</v>
      </c>
      <c r="G463" s="546">
        <v>45839</v>
      </c>
      <c r="H463" s="546">
        <v>45870</v>
      </c>
      <c r="I463" s="545" t="s">
        <v>651</v>
      </c>
      <c r="J463" s="545" t="s">
        <v>652</v>
      </c>
      <c r="K463" s="545"/>
      <c r="L463" s="545" t="s">
        <v>653</v>
      </c>
      <c r="M463" s="545"/>
      <c r="N463" s="545" t="s">
        <v>750</v>
      </c>
      <c r="O463" s="545"/>
      <c r="P463" s="545"/>
      <c r="Q463" s="545"/>
      <c r="R463" s="545"/>
      <c r="S463" s="545"/>
      <c r="T463" s="545"/>
    </row>
    <row r="464" spans="1:20" ht="14">
      <c r="A464" s="1"/>
      <c r="C464" s="545">
        <v>30337828149</v>
      </c>
      <c r="D464" s="545" t="s">
        <v>746</v>
      </c>
      <c r="E464" s="546">
        <v>45888</v>
      </c>
      <c r="F464" s="545"/>
      <c r="G464" s="546"/>
      <c r="H464" s="546"/>
      <c r="I464" s="545" t="s">
        <v>658</v>
      </c>
      <c r="J464" s="545" t="s">
        <v>659</v>
      </c>
      <c r="K464" s="545"/>
      <c r="L464" s="545"/>
      <c r="M464" s="545"/>
      <c r="N464" s="545" t="s">
        <v>750</v>
      </c>
      <c r="O464" s="545"/>
      <c r="P464" s="545"/>
      <c r="Q464" s="545"/>
      <c r="R464" s="545"/>
      <c r="S464" s="545"/>
      <c r="T464" s="545"/>
    </row>
    <row r="465" spans="1:20" ht="14">
      <c r="A465" s="1"/>
      <c r="C465" s="545">
        <v>30337828149</v>
      </c>
      <c r="D465" s="545" t="s">
        <v>746</v>
      </c>
      <c r="E465" s="546">
        <v>45888</v>
      </c>
      <c r="F465" s="545"/>
      <c r="G465" s="546"/>
      <c r="H465" s="546"/>
      <c r="I465" s="545" t="s">
        <v>661</v>
      </c>
      <c r="J465" s="545" t="s">
        <v>662</v>
      </c>
      <c r="K465" s="545"/>
      <c r="L465" s="545"/>
      <c r="M465" s="545"/>
      <c r="N465" s="545" t="s">
        <v>750</v>
      </c>
      <c r="O465" s="545"/>
      <c r="P465" s="545"/>
      <c r="Q465" s="545"/>
      <c r="R465" s="545"/>
      <c r="S465" s="545"/>
      <c r="T465" s="545"/>
    </row>
    <row r="466" spans="1:20" ht="14">
      <c r="A466" s="1"/>
      <c r="C466" s="545">
        <v>30337828149</v>
      </c>
      <c r="D466" s="545" t="s">
        <v>746</v>
      </c>
      <c r="E466" s="546">
        <v>45888</v>
      </c>
      <c r="F466" s="545"/>
      <c r="G466" s="546"/>
      <c r="H466" s="546"/>
      <c r="I466" s="545" t="s">
        <v>663</v>
      </c>
      <c r="J466" s="545" t="s">
        <v>659</v>
      </c>
      <c r="K466" s="545"/>
      <c r="L466" s="545"/>
      <c r="M466" s="545"/>
      <c r="N466" s="545" t="s">
        <v>750</v>
      </c>
      <c r="O466" s="545"/>
      <c r="P466" s="545"/>
      <c r="Q466" s="545"/>
      <c r="R466" s="545"/>
      <c r="S466" s="545"/>
      <c r="T466" s="545"/>
    </row>
    <row r="467" spans="1:20" ht="14">
      <c r="A467" s="1"/>
      <c r="C467" s="545">
        <v>30337828149</v>
      </c>
      <c r="D467" s="545" t="s">
        <v>746</v>
      </c>
      <c r="E467" s="546">
        <v>45888</v>
      </c>
      <c r="F467" s="545"/>
      <c r="G467" s="546"/>
      <c r="H467" s="546"/>
      <c r="I467" s="545" t="s">
        <v>664</v>
      </c>
      <c r="J467" s="545" t="s">
        <v>674</v>
      </c>
      <c r="K467" s="545"/>
      <c r="L467" s="545"/>
      <c r="M467" s="545"/>
      <c r="N467" s="545" t="s">
        <v>750</v>
      </c>
      <c r="O467" s="545"/>
      <c r="P467" s="545"/>
      <c r="Q467" s="545"/>
      <c r="R467" s="545"/>
      <c r="S467" s="545"/>
      <c r="T467" s="545"/>
    </row>
    <row r="468" spans="1:20" ht="14">
      <c r="A468" s="1"/>
      <c r="C468" s="545">
        <v>30337828149</v>
      </c>
      <c r="D468" s="545" t="s">
        <v>746</v>
      </c>
      <c r="E468" s="546">
        <v>45888</v>
      </c>
      <c r="F468" s="545"/>
      <c r="G468" s="546"/>
      <c r="H468" s="546"/>
      <c r="I468" s="545" t="s">
        <v>667</v>
      </c>
      <c r="J468" s="545" t="s">
        <v>659</v>
      </c>
      <c r="K468" s="545"/>
      <c r="L468" s="545"/>
      <c r="M468" s="545"/>
      <c r="N468" s="545" t="s">
        <v>750</v>
      </c>
      <c r="O468" s="545"/>
      <c r="P468" s="545"/>
      <c r="Q468" s="545"/>
      <c r="R468" s="545"/>
      <c r="S468" s="545"/>
      <c r="T468" s="545"/>
    </row>
    <row r="469" spans="1:20" ht="14">
      <c r="A469" s="1"/>
      <c r="C469" s="545">
        <v>30337828149</v>
      </c>
      <c r="D469" s="545" t="s">
        <v>746</v>
      </c>
      <c r="E469" s="546">
        <v>45888</v>
      </c>
      <c r="F469" s="545"/>
      <c r="G469" s="546"/>
      <c r="H469" s="546"/>
      <c r="I469" s="545" t="s">
        <v>668</v>
      </c>
      <c r="J469" s="545" t="s">
        <v>669</v>
      </c>
      <c r="K469" s="545"/>
      <c r="L469" s="545"/>
      <c r="M469" s="545"/>
      <c r="N469" s="545" t="s">
        <v>750</v>
      </c>
      <c r="O469" s="545"/>
      <c r="P469" s="545"/>
      <c r="Q469" s="545"/>
      <c r="R469" s="545"/>
      <c r="S469" s="545"/>
      <c r="T469" s="545"/>
    </row>
    <row r="470" spans="1:20" ht="14">
      <c r="A470" s="1"/>
      <c r="C470" s="545">
        <v>30337828149</v>
      </c>
      <c r="D470" s="545" t="s">
        <v>746</v>
      </c>
      <c r="E470" s="546">
        <v>45888</v>
      </c>
      <c r="F470" s="545"/>
      <c r="G470" s="546"/>
      <c r="H470" s="546"/>
      <c r="I470" s="545" t="s">
        <v>670</v>
      </c>
      <c r="J470" s="545" t="s">
        <v>633</v>
      </c>
      <c r="K470" s="545"/>
      <c r="L470" s="545"/>
      <c r="M470" s="544">
        <v>17137.557000000001</v>
      </c>
      <c r="N470" s="545" t="s">
        <v>750</v>
      </c>
      <c r="O470" s="545"/>
      <c r="P470" s="545"/>
      <c r="Q470" s="545"/>
      <c r="R470" s="545"/>
      <c r="S470" s="545"/>
      <c r="T470" s="545"/>
    </row>
    <row r="471" spans="1:20" ht="14">
      <c r="A471" s="1"/>
      <c r="C471" s="545">
        <v>30337828149</v>
      </c>
      <c r="D471" s="545" t="s">
        <v>746</v>
      </c>
      <c r="E471" s="546">
        <v>45888</v>
      </c>
      <c r="F471" s="545"/>
      <c r="G471" s="546"/>
      <c r="H471" s="546"/>
      <c r="I471" s="545" t="s">
        <v>671</v>
      </c>
      <c r="J471" s="545" t="s">
        <v>671</v>
      </c>
      <c r="K471" s="545"/>
      <c r="L471" s="545"/>
      <c r="M471" s="545"/>
      <c r="N471" s="545" t="s">
        <v>750</v>
      </c>
      <c r="O471" s="545"/>
      <c r="P471" s="545"/>
      <c r="Q471" s="545"/>
      <c r="R471" s="545"/>
      <c r="S471" s="545"/>
      <c r="T471" s="545"/>
    </row>
    <row r="472" spans="1:20" ht="14">
      <c r="A472" s="1"/>
      <c r="C472" s="542">
        <v>30337828149</v>
      </c>
      <c r="D472" s="542" t="s">
        <v>746</v>
      </c>
      <c r="E472" s="543">
        <v>45922</v>
      </c>
      <c r="F472" s="542">
        <v>31</v>
      </c>
      <c r="G472" s="543">
        <v>45665</v>
      </c>
      <c r="H472" s="543">
        <v>45666</v>
      </c>
      <c r="I472" s="542" t="s">
        <v>648</v>
      </c>
      <c r="J472" s="542" t="s">
        <v>690</v>
      </c>
      <c r="K472" s="542">
        <v>16459.62</v>
      </c>
      <c r="L472" s="542" t="s">
        <v>592</v>
      </c>
      <c r="M472" s="542"/>
      <c r="N472" s="542" t="s">
        <v>752</v>
      </c>
      <c r="O472" s="542"/>
      <c r="P472" s="542"/>
      <c r="Q472" s="542"/>
      <c r="R472" s="542"/>
      <c r="S472" s="542"/>
      <c r="T472" s="542"/>
    </row>
    <row r="473" spans="1:20" ht="14">
      <c r="A473" s="1"/>
      <c r="C473" s="542">
        <v>30337828149</v>
      </c>
      <c r="D473" s="542" t="s">
        <v>746</v>
      </c>
      <c r="E473" s="543">
        <v>45922</v>
      </c>
      <c r="F473" s="542">
        <v>31</v>
      </c>
      <c r="G473" s="543">
        <v>45665</v>
      </c>
      <c r="H473" s="543">
        <v>45666</v>
      </c>
      <c r="I473" s="542" t="s">
        <v>648</v>
      </c>
      <c r="J473" s="542" t="s">
        <v>751</v>
      </c>
      <c r="K473" s="542">
        <v>2.9510000000000001</v>
      </c>
      <c r="L473" s="542" t="s">
        <v>749</v>
      </c>
      <c r="M473" s="542"/>
      <c r="N473" s="542" t="s">
        <v>752</v>
      </c>
      <c r="O473" s="542"/>
      <c r="P473" s="542"/>
      <c r="Q473" s="542"/>
      <c r="R473" s="542"/>
      <c r="S473" s="542"/>
      <c r="T473" s="542"/>
    </row>
    <row r="474" spans="1:20" ht="14">
      <c r="A474" s="1"/>
      <c r="C474" s="542">
        <v>30337828149</v>
      </c>
      <c r="D474" s="542" t="s">
        <v>746</v>
      </c>
      <c r="E474" s="543">
        <v>45922</v>
      </c>
      <c r="F474" s="542">
        <v>31</v>
      </c>
      <c r="G474" s="543">
        <v>45665</v>
      </c>
      <c r="H474" s="543">
        <v>45666</v>
      </c>
      <c r="I474" s="542" t="s">
        <v>651</v>
      </c>
      <c r="J474" s="542" t="s">
        <v>652</v>
      </c>
      <c r="K474" s="542"/>
      <c r="L474" s="542" t="s">
        <v>653</v>
      </c>
      <c r="M474" s="542"/>
      <c r="N474" s="542" t="s">
        <v>752</v>
      </c>
      <c r="O474" s="542"/>
      <c r="P474" s="542"/>
      <c r="Q474" s="542"/>
      <c r="R474" s="542"/>
      <c r="S474" s="542"/>
      <c r="T474" s="542"/>
    </row>
    <row r="475" spans="1:20" ht="14">
      <c r="A475" s="1"/>
      <c r="C475" s="542">
        <v>30337828149</v>
      </c>
      <c r="D475" s="542" t="s">
        <v>746</v>
      </c>
      <c r="E475" s="543">
        <v>45922</v>
      </c>
      <c r="F475" s="542"/>
      <c r="G475" s="543"/>
      <c r="H475" s="543"/>
      <c r="I475" s="542" t="s">
        <v>658</v>
      </c>
      <c r="J475" s="542" t="s">
        <v>659</v>
      </c>
      <c r="K475" s="542"/>
      <c r="L475" s="542"/>
      <c r="M475" s="542"/>
      <c r="N475" s="542" t="s">
        <v>752</v>
      </c>
      <c r="O475" s="542"/>
      <c r="P475" s="542"/>
      <c r="Q475" s="542"/>
      <c r="R475" s="542"/>
      <c r="S475" s="542"/>
      <c r="T475" s="542"/>
    </row>
    <row r="476" spans="1:20" ht="14">
      <c r="A476" s="1"/>
      <c r="C476" s="542">
        <v>30337828149</v>
      </c>
      <c r="D476" s="542" t="s">
        <v>746</v>
      </c>
      <c r="E476" s="543">
        <v>45922</v>
      </c>
      <c r="F476" s="542"/>
      <c r="G476" s="543"/>
      <c r="H476" s="543"/>
      <c r="I476" s="542" t="s">
        <v>661</v>
      </c>
      <c r="J476" s="542" t="s">
        <v>662</v>
      </c>
      <c r="K476" s="542"/>
      <c r="L476" s="542"/>
      <c r="M476" s="542"/>
      <c r="N476" s="542" t="s">
        <v>752</v>
      </c>
      <c r="O476" s="542"/>
      <c r="P476" s="542"/>
      <c r="Q476" s="542"/>
      <c r="R476" s="542"/>
      <c r="S476" s="542"/>
      <c r="T476" s="542"/>
    </row>
    <row r="477" spans="1:20" ht="14">
      <c r="A477" s="1"/>
      <c r="C477" s="542">
        <v>30337828149</v>
      </c>
      <c r="D477" s="542" t="s">
        <v>746</v>
      </c>
      <c r="E477" s="543">
        <v>45922</v>
      </c>
      <c r="F477" s="542"/>
      <c r="G477" s="543"/>
      <c r="H477" s="543"/>
      <c r="I477" s="542" t="s">
        <v>663</v>
      </c>
      <c r="J477" s="542" t="s">
        <v>659</v>
      </c>
      <c r="K477" s="542"/>
      <c r="L477" s="542"/>
      <c r="M477" s="542"/>
      <c r="N477" s="542" t="s">
        <v>752</v>
      </c>
      <c r="O477" s="542"/>
      <c r="P477" s="542"/>
      <c r="Q477" s="542"/>
      <c r="R477" s="542"/>
      <c r="S477" s="542"/>
      <c r="T477" s="542"/>
    </row>
    <row r="478" spans="1:20" ht="14">
      <c r="A478" s="1"/>
      <c r="C478" s="542">
        <v>30337828149</v>
      </c>
      <c r="D478" s="542" t="s">
        <v>746</v>
      </c>
      <c r="E478" s="543">
        <v>45922</v>
      </c>
      <c r="F478" s="542"/>
      <c r="G478" s="543"/>
      <c r="H478" s="543"/>
      <c r="I478" s="542" t="s">
        <v>664</v>
      </c>
      <c r="J478" s="542" t="s">
        <v>677</v>
      </c>
      <c r="K478" s="542"/>
      <c r="L478" s="542"/>
      <c r="M478" s="542"/>
      <c r="N478" s="542" t="s">
        <v>752</v>
      </c>
      <c r="O478" s="542"/>
      <c r="P478" s="542"/>
      <c r="Q478" s="542"/>
      <c r="R478" s="542"/>
      <c r="S478" s="542"/>
      <c r="T478" s="542"/>
    </row>
    <row r="479" spans="1:20" ht="14">
      <c r="A479" s="1"/>
      <c r="C479" s="542">
        <v>30337828149</v>
      </c>
      <c r="D479" s="542" t="s">
        <v>746</v>
      </c>
      <c r="E479" s="543">
        <v>45922</v>
      </c>
      <c r="F479" s="542"/>
      <c r="G479" s="543"/>
      <c r="H479" s="543"/>
      <c r="I479" s="542" t="s">
        <v>667</v>
      </c>
      <c r="J479" s="542" t="s">
        <v>659</v>
      </c>
      <c r="K479" s="542"/>
      <c r="L479" s="542"/>
      <c r="M479" s="542"/>
      <c r="N479" s="542" t="s">
        <v>752</v>
      </c>
      <c r="O479" s="542"/>
      <c r="P479" s="542"/>
      <c r="Q479" s="542"/>
      <c r="R479" s="542"/>
      <c r="S479" s="542"/>
      <c r="T479" s="542"/>
    </row>
    <row r="480" spans="1:20" ht="14">
      <c r="A480" s="1"/>
      <c r="C480" s="542">
        <v>30337828149</v>
      </c>
      <c r="D480" s="542" t="s">
        <v>746</v>
      </c>
      <c r="E480" s="543">
        <v>45922</v>
      </c>
      <c r="F480" s="542"/>
      <c r="G480" s="543"/>
      <c r="H480" s="543"/>
      <c r="I480" s="542" t="s">
        <v>668</v>
      </c>
      <c r="J480" s="542" t="s">
        <v>669</v>
      </c>
      <c r="K480" s="542"/>
      <c r="L480" s="542"/>
      <c r="M480" s="542"/>
      <c r="N480" s="542" t="s">
        <v>752</v>
      </c>
      <c r="O480" s="542"/>
      <c r="P480" s="542"/>
      <c r="Q480" s="542"/>
      <c r="R480" s="542"/>
      <c r="S480" s="542"/>
      <c r="T480" s="542"/>
    </row>
    <row r="481" spans="1:20" ht="14">
      <c r="A481" s="1"/>
      <c r="C481" s="542">
        <v>30337828149</v>
      </c>
      <c r="D481" s="542" t="s">
        <v>746</v>
      </c>
      <c r="E481" s="543">
        <v>45922</v>
      </c>
      <c r="F481" s="542"/>
      <c r="G481" s="543"/>
      <c r="H481" s="543"/>
      <c r="I481" s="542" t="s">
        <v>670</v>
      </c>
      <c r="J481" s="542" t="s">
        <v>633</v>
      </c>
      <c r="K481" s="542"/>
      <c r="L481" s="542"/>
      <c r="M481" s="544">
        <v>16462.571</v>
      </c>
      <c r="N481" s="542" t="s">
        <v>752</v>
      </c>
      <c r="O481" s="542"/>
      <c r="P481" s="542"/>
      <c r="Q481" s="542"/>
      <c r="R481" s="542"/>
      <c r="S481" s="542"/>
      <c r="T481" s="542"/>
    </row>
    <row r="482" spans="1:20" ht="14">
      <c r="A482" s="1"/>
      <c r="C482" s="542">
        <v>30337828149</v>
      </c>
      <c r="D482" s="542" t="s">
        <v>746</v>
      </c>
      <c r="E482" s="543">
        <v>45922</v>
      </c>
      <c r="F482" s="542"/>
      <c r="G482" s="543"/>
      <c r="H482" s="543"/>
      <c r="I482" s="542" t="s">
        <v>671</v>
      </c>
      <c r="J482" s="542" t="s">
        <v>671</v>
      </c>
      <c r="K482" s="542"/>
      <c r="L482" s="542"/>
      <c r="M482" s="542"/>
      <c r="N482" s="542" t="s">
        <v>752</v>
      </c>
      <c r="O482" s="542"/>
      <c r="P482" s="542"/>
      <c r="Q482" s="542"/>
      <c r="R482" s="542"/>
      <c r="S482" s="542"/>
      <c r="T482" s="542"/>
    </row>
    <row r="483" spans="1:20" ht="14">
      <c r="A483" s="1"/>
      <c r="C483" s="545">
        <v>30337828149</v>
      </c>
      <c r="D483" s="545" t="s">
        <v>746</v>
      </c>
      <c r="E483" s="546">
        <v>45950</v>
      </c>
      <c r="F483" s="545">
        <v>30</v>
      </c>
      <c r="G483" s="546">
        <v>45901</v>
      </c>
      <c r="H483" s="546">
        <v>45931</v>
      </c>
      <c r="I483" s="545" t="s">
        <v>648</v>
      </c>
      <c r="J483" s="545" t="s">
        <v>690</v>
      </c>
      <c r="K483" s="545">
        <v>16606.560000000001</v>
      </c>
      <c r="L483" s="545" t="s">
        <v>592</v>
      </c>
      <c r="M483" s="545"/>
      <c r="N483" s="545" t="s">
        <v>753</v>
      </c>
      <c r="O483" s="545"/>
      <c r="P483" s="545"/>
      <c r="Q483" s="545"/>
      <c r="R483" s="545"/>
      <c r="S483" s="545"/>
      <c r="T483" s="545"/>
    </row>
    <row r="484" spans="1:20" ht="14">
      <c r="A484" s="1"/>
      <c r="C484" s="545">
        <v>30337828149</v>
      </c>
      <c r="D484" s="545" t="s">
        <v>746</v>
      </c>
      <c r="E484" s="546">
        <v>45950</v>
      </c>
      <c r="F484" s="545">
        <v>30</v>
      </c>
      <c r="G484" s="546">
        <v>45901</v>
      </c>
      <c r="H484" s="546">
        <v>45931</v>
      </c>
      <c r="I484" s="545" t="s">
        <v>648</v>
      </c>
      <c r="J484" s="545" t="s">
        <v>751</v>
      </c>
      <c r="K484" s="545">
        <v>3.802</v>
      </c>
      <c r="L484" s="545" t="s">
        <v>749</v>
      </c>
      <c r="M484" s="545"/>
      <c r="N484" s="545" t="s">
        <v>753</v>
      </c>
      <c r="O484" s="545"/>
      <c r="P484" s="545"/>
      <c r="Q484" s="545"/>
      <c r="R484" s="545"/>
      <c r="S484" s="545"/>
      <c r="T484" s="545"/>
    </row>
    <row r="485" spans="1:20" ht="14">
      <c r="A485" s="1"/>
      <c r="C485" s="545">
        <v>30337828149</v>
      </c>
      <c r="D485" s="545" t="s">
        <v>746</v>
      </c>
      <c r="E485" s="546">
        <v>45950</v>
      </c>
      <c r="F485" s="545">
        <v>30</v>
      </c>
      <c r="G485" s="546">
        <v>45901</v>
      </c>
      <c r="H485" s="546">
        <v>45931</v>
      </c>
      <c r="I485" s="545" t="s">
        <v>651</v>
      </c>
      <c r="J485" s="545" t="s">
        <v>652</v>
      </c>
      <c r="K485" s="545"/>
      <c r="L485" s="545" t="s">
        <v>653</v>
      </c>
      <c r="M485" s="545"/>
      <c r="N485" s="545" t="s">
        <v>753</v>
      </c>
      <c r="O485" s="545"/>
      <c r="P485" s="545"/>
      <c r="Q485" s="545"/>
      <c r="R485" s="545"/>
      <c r="S485" s="545"/>
      <c r="T485" s="545"/>
    </row>
    <row r="486" spans="1:20" ht="14">
      <c r="A486" s="1"/>
      <c r="C486" s="545">
        <v>30337828149</v>
      </c>
      <c r="D486" s="545" t="s">
        <v>746</v>
      </c>
      <c r="E486" s="546">
        <v>45950</v>
      </c>
      <c r="F486" s="545"/>
      <c r="G486" s="546"/>
      <c r="H486" s="546"/>
      <c r="I486" s="545" t="s">
        <v>658</v>
      </c>
      <c r="J486" s="545" t="s">
        <v>659</v>
      </c>
      <c r="K486" s="545"/>
      <c r="L486" s="545"/>
      <c r="M486" s="545"/>
      <c r="N486" s="545" t="s">
        <v>753</v>
      </c>
      <c r="O486" s="545"/>
      <c r="P486" s="545"/>
      <c r="Q486" s="545"/>
      <c r="R486" s="545"/>
      <c r="S486" s="545"/>
      <c r="T486" s="545"/>
    </row>
    <row r="487" spans="1:20" ht="14">
      <c r="A487" s="1"/>
      <c r="C487" s="545">
        <v>30337828149</v>
      </c>
      <c r="D487" s="545" t="s">
        <v>746</v>
      </c>
      <c r="E487" s="546">
        <v>45950</v>
      </c>
      <c r="F487" s="545"/>
      <c r="G487" s="546"/>
      <c r="H487" s="546"/>
      <c r="I487" s="545" t="s">
        <v>661</v>
      </c>
      <c r="J487" s="545" t="s">
        <v>662</v>
      </c>
      <c r="K487" s="545"/>
      <c r="L487" s="545"/>
      <c r="M487" s="545"/>
      <c r="N487" s="545" t="s">
        <v>753</v>
      </c>
      <c r="O487" s="545"/>
      <c r="P487" s="545"/>
      <c r="Q487" s="545"/>
      <c r="R487" s="545"/>
      <c r="S487" s="545"/>
      <c r="T487" s="545"/>
    </row>
    <row r="488" spans="1:20" ht="14">
      <c r="A488" s="1"/>
      <c r="C488" s="545">
        <v>30337828149</v>
      </c>
      <c r="D488" s="545" t="s">
        <v>746</v>
      </c>
      <c r="E488" s="546">
        <v>45950</v>
      </c>
      <c r="F488" s="545"/>
      <c r="G488" s="546"/>
      <c r="H488" s="546"/>
      <c r="I488" s="545" t="s">
        <v>663</v>
      </c>
      <c r="J488" s="545" t="s">
        <v>659</v>
      </c>
      <c r="K488" s="545"/>
      <c r="L488" s="545"/>
      <c r="M488" s="545"/>
      <c r="N488" s="545" t="s">
        <v>753</v>
      </c>
      <c r="O488" s="545"/>
      <c r="P488" s="545"/>
      <c r="Q488" s="545"/>
      <c r="R488" s="545"/>
      <c r="S488" s="545"/>
      <c r="T488" s="545"/>
    </row>
    <row r="489" spans="1:20" ht="14">
      <c r="A489" s="1"/>
      <c r="C489" s="545">
        <v>30337828149</v>
      </c>
      <c r="D489" s="545" t="s">
        <v>746</v>
      </c>
      <c r="E489" s="546">
        <v>45950</v>
      </c>
      <c r="F489" s="545"/>
      <c r="G489" s="546"/>
      <c r="H489" s="546"/>
      <c r="I489" s="545" t="s">
        <v>664</v>
      </c>
      <c r="J489" s="545" t="s">
        <v>677</v>
      </c>
      <c r="K489" s="545"/>
      <c r="L489" s="545"/>
      <c r="M489" s="545"/>
      <c r="N489" s="545" t="s">
        <v>753</v>
      </c>
      <c r="O489" s="545"/>
      <c r="P489" s="545"/>
      <c r="Q489" s="545"/>
      <c r="R489" s="545"/>
      <c r="S489" s="545"/>
      <c r="T489" s="545"/>
    </row>
    <row r="490" spans="1:20" ht="14">
      <c r="A490" s="1"/>
      <c r="C490" s="545">
        <v>30337828149</v>
      </c>
      <c r="D490" s="545" t="s">
        <v>746</v>
      </c>
      <c r="E490" s="546">
        <v>45950</v>
      </c>
      <c r="F490" s="545"/>
      <c r="G490" s="546"/>
      <c r="H490" s="546"/>
      <c r="I490" s="545" t="s">
        <v>667</v>
      </c>
      <c r="J490" s="545" t="s">
        <v>659</v>
      </c>
      <c r="K490" s="545"/>
      <c r="L490" s="545"/>
      <c r="M490" s="545"/>
      <c r="N490" s="545" t="s">
        <v>753</v>
      </c>
      <c r="O490" s="545"/>
      <c r="P490" s="545"/>
      <c r="Q490" s="545"/>
      <c r="R490" s="545"/>
      <c r="S490" s="545"/>
      <c r="T490" s="545"/>
    </row>
    <row r="491" spans="1:20" ht="14">
      <c r="A491" s="1"/>
      <c r="C491" s="545">
        <v>30337828149</v>
      </c>
      <c r="D491" s="545" t="s">
        <v>746</v>
      </c>
      <c r="E491" s="546">
        <v>45950</v>
      </c>
      <c r="F491" s="545"/>
      <c r="G491" s="546"/>
      <c r="H491" s="546"/>
      <c r="I491" s="545" t="s">
        <v>668</v>
      </c>
      <c r="J491" s="545" t="s">
        <v>669</v>
      </c>
      <c r="K491" s="545"/>
      <c r="L491" s="545"/>
      <c r="M491" s="545"/>
      <c r="N491" s="545" t="s">
        <v>753</v>
      </c>
      <c r="O491" s="545"/>
      <c r="P491" s="545"/>
      <c r="Q491" s="545"/>
      <c r="R491" s="545"/>
      <c r="S491" s="545"/>
      <c r="T491" s="545"/>
    </row>
    <row r="492" spans="1:20" ht="14">
      <c r="A492" s="1"/>
      <c r="C492" s="545">
        <v>30337828149</v>
      </c>
      <c r="D492" s="545" t="s">
        <v>746</v>
      </c>
      <c r="E492" s="546">
        <v>45950</v>
      </c>
      <c r="F492" s="545"/>
      <c r="G492" s="546"/>
      <c r="H492" s="546"/>
      <c r="I492" s="545" t="s">
        <v>670</v>
      </c>
      <c r="J492" s="545" t="s">
        <v>633</v>
      </c>
      <c r="K492" s="545"/>
      <c r="L492" s="545"/>
      <c r="M492" s="544">
        <v>16610.362000000001</v>
      </c>
      <c r="N492" s="545" t="s">
        <v>753</v>
      </c>
      <c r="O492" s="545"/>
      <c r="P492" s="545"/>
      <c r="Q492" s="545"/>
      <c r="R492" s="545"/>
      <c r="S492" s="545"/>
      <c r="T492" s="545"/>
    </row>
    <row r="493" spans="1:20" ht="14">
      <c r="A493" s="1"/>
      <c r="C493" s="545">
        <v>30337828149</v>
      </c>
      <c r="D493" s="545" t="s">
        <v>746</v>
      </c>
      <c r="E493" s="546">
        <v>45950</v>
      </c>
      <c r="F493" s="545"/>
      <c r="G493" s="546"/>
      <c r="H493" s="546"/>
      <c r="I493" s="545" t="s">
        <v>671</v>
      </c>
      <c r="J493" s="545" t="s">
        <v>671</v>
      </c>
      <c r="K493" s="545"/>
      <c r="L493" s="545"/>
      <c r="M493" s="545"/>
      <c r="N493" s="545" t="s">
        <v>753</v>
      </c>
      <c r="O493" s="545"/>
      <c r="P493" s="545"/>
      <c r="Q493" s="545"/>
      <c r="R493" s="545"/>
      <c r="S493" s="545"/>
      <c r="T493" s="545"/>
    </row>
    <row r="494" spans="1:20" ht="14">
      <c r="A494" s="1"/>
      <c r="C494" s="542">
        <v>30337828149</v>
      </c>
      <c r="D494" s="542" t="s">
        <v>746</v>
      </c>
      <c r="E494" s="543">
        <v>45980</v>
      </c>
      <c r="F494" s="542">
        <v>31</v>
      </c>
      <c r="G494" s="543">
        <v>45931</v>
      </c>
      <c r="H494" s="543">
        <v>45962</v>
      </c>
      <c r="I494" s="542" t="s">
        <v>648</v>
      </c>
      <c r="J494" s="542" t="s">
        <v>690</v>
      </c>
      <c r="K494" s="542">
        <v>17471.64</v>
      </c>
      <c r="L494" s="542" t="s">
        <v>592</v>
      </c>
      <c r="M494" s="542"/>
      <c r="N494" s="542" t="s">
        <v>754</v>
      </c>
      <c r="O494" s="542"/>
      <c r="P494" s="542"/>
      <c r="Q494" s="542"/>
      <c r="R494" s="542"/>
      <c r="S494" s="542"/>
      <c r="T494" s="542"/>
    </row>
    <row r="495" spans="1:20" ht="14">
      <c r="A495" s="1"/>
      <c r="C495" s="542">
        <v>30337828149</v>
      </c>
      <c r="D495" s="542" t="s">
        <v>746</v>
      </c>
      <c r="E495" s="543">
        <v>45980</v>
      </c>
      <c r="F495" s="542">
        <v>31</v>
      </c>
      <c r="G495" s="543">
        <v>45931</v>
      </c>
      <c r="H495" s="543">
        <v>45962</v>
      </c>
      <c r="I495" s="542" t="s">
        <v>648</v>
      </c>
      <c r="J495" s="542" t="s">
        <v>751</v>
      </c>
      <c r="K495" s="542">
        <v>3.9430000000000001</v>
      </c>
      <c r="L495" s="542" t="s">
        <v>749</v>
      </c>
      <c r="M495" s="542"/>
      <c r="N495" s="542" t="s">
        <v>754</v>
      </c>
      <c r="O495" s="542"/>
      <c r="P495" s="542"/>
      <c r="Q495" s="542"/>
      <c r="R495" s="542"/>
      <c r="S495" s="542"/>
      <c r="T495" s="542"/>
    </row>
    <row r="496" spans="1:20" ht="14">
      <c r="A496" s="1"/>
      <c r="C496" s="542">
        <v>30337828149</v>
      </c>
      <c r="D496" s="542" t="s">
        <v>746</v>
      </c>
      <c r="E496" s="543">
        <v>45980</v>
      </c>
      <c r="F496" s="542">
        <v>31</v>
      </c>
      <c r="G496" s="543">
        <v>45931</v>
      </c>
      <c r="H496" s="543">
        <v>45962</v>
      </c>
      <c r="I496" s="542" t="s">
        <v>651</v>
      </c>
      <c r="J496" s="542" t="s">
        <v>652</v>
      </c>
      <c r="K496" s="542"/>
      <c r="L496" s="542" t="s">
        <v>653</v>
      </c>
      <c r="M496" s="542"/>
      <c r="N496" s="542" t="s">
        <v>754</v>
      </c>
      <c r="O496" s="542"/>
      <c r="P496" s="542"/>
      <c r="Q496" s="542"/>
      <c r="R496" s="542"/>
      <c r="S496" s="542"/>
      <c r="T496" s="542"/>
    </row>
    <row r="497" spans="1:20" ht="14">
      <c r="A497" s="1"/>
      <c r="C497" s="542">
        <v>30337828149</v>
      </c>
      <c r="D497" s="542" t="s">
        <v>746</v>
      </c>
      <c r="E497" s="543">
        <v>45980</v>
      </c>
      <c r="F497" s="542"/>
      <c r="G497" s="543"/>
      <c r="H497" s="543"/>
      <c r="I497" s="542" t="s">
        <v>658</v>
      </c>
      <c r="J497" s="542" t="s">
        <v>659</v>
      </c>
      <c r="K497" s="542"/>
      <c r="L497" s="542"/>
      <c r="M497" s="542"/>
      <c r="N497" s="542" t="s">
        <v>754</v>
      </c>
      <c r="O497" s="542"/>
      <c r="P497" s="542"/>
      <c r="Q497" s="542"/>
      <c r="R497" s="542"/>
      <c r="S497" s="542"/>
      <c r="T497" s="542"/>
    </row>
    <row r="498" spans="1:20" ht="14">
      <c r="A498" s="1"/>
      <c r="C498" s="542">
        <v>30337828149</v>
      </c>
      <c r="D498" s="542" t="s">
        <v>746</v>
      </c>
      <c r="E498" s="543">
        <v>45980</v>
      </c>
      <c r="F498" s="542"/>
      <c r="G498" s="543"/>
      <c r="H498" s="543"/>
      <c r="I498" s="542" t="s">
        <v>661</v>
      </c>
      <c r="J498" s="542" t="s">
        <v>662</v>
      </c>
      <c r="K498" s="542"/>
      <c r="L498" s="542"/>
      <c r="M498" s="542"/>
      <c r="N498" s="542" t="s">
        <v>754</v>
      </c>
      <c r="O498" s="542"/>
      <c r="P498" s="542"/>
      <c r="Q498" s="542"/>
      <c r="R498" s="542"/>
      <c r="S498" s="542"/>
      <c r="T498" s="542"/>
    </row>
    <row r="499" spans="1:20" ht="14">
      <c r="A499" s="1"/>
      <c r="C499" s="542">
        <v>30337828149</v>
      </c>
      <c r="D499" s="542" t="s">
        <v>746</v>
      </c>
      <c r="E499" s="543">
        <v>45980</v>
      </c>
      <c r="F499" s="542"/>
      <c r="G499" s="543"/>
      <c r="H499" s="543"/>
      <c r="I499" s="542" t="s">
        <v>663</v>
      </c>
      <c r="J499" s="542" t="s">
        <v>659</v>
      </c>
      <c r="K499" s="542"/>
      <c r="L499" s="542"/>
      <c r="M499" s="542"/>
      <c r="N499" s="542" t="s">
        <v>754</v>
      </c>
      <c r="O499" s="542"/>
      <c r="P499" s="542"/>
      <c r="Q499" s="542"/>
      <c r="R499" s="542"/>
      <c r="S499" s="542"/>
      <c r="T499" s="542"/>
    </row>
    <row r="500" spans="1:20" ht="14">
      <c r="A500" s="1"/>
      <c r="C500" s="542">
        <v>30337828149</v>
      </c>
      <c r="D500" s="542" t="s">
        <v>746</v>
      </c>
      <c r="E500" s="543">
        <v>45980</v>
      </c>
      <c r="F500" s="542"/>
      <c r="G500" s="543"/>
      <c r="H500" s="543"/>
      <c r="I500" s="542" t="s">
        <v>664</v>
      </c>
      <c r="J500" s="542" t="s">
        <v>682</v>
      </c>
      <c r="K500" s="542"/>
      <c r="L500" s="542"/>
      <c r="M500" s="542"/>
      <c r="N500" s="542" t="s">
        <v>754</v>
      </c>
      <c r="O500" s="542"/>
      <c r="P500" s="542"/>
      <c r="Q500" s="542"/>
      <c r="R500" s="542"/>
      <c r="S500" s="542"/>
      <c r="T500" s="542"/>
    </row>
    <row r="501" spans="1:20" ht="14">
      <c r="A501" s="1"/>
      <c r="C501" s="542">
        <v>30337828149</v>
      </c>
      <c r="D501" s="542" t="s">
        <v>746</v>
      </c>
      <c r="E501" s="543">
        <v>45980</v>
      </c>
      <c r="F501" s="542"/>
      <c r="G501" s="543"/>
      <c r="H501" s="543"/>
      <c r="I501" s="542" t="s">
        <v>667</v>
      </c>
      <c r="J501" s="542" t="s">
        <v>659</v>
      </c>
      <c r="K501" s="542"/>
      <c r="L501" s="542"/>
      <c r="M501" s="542"/>
      <c r="N501" s="542" t="s">
        <v>754</v>
      </c>
      <c r="O501" s="542"/>
      <c r="P501" s="542"/>
      <c r="Q501" s="542"/>
      <c r="R501" s="542"/>
      <c r="S501" s="542"/>
      <c r="T501" s="542"/>
    </row>
    <row r="502" spans="1:20" ht="14">
      <c r="A502" s="1"/>
      <c r="C502" s="542">
        <v>30337828149</v>
      </c>
      <c r="D502" s="542" t="s">
        <v>746</v>
      </c>
      <c r="E502" s="543">
        <v>45980</v>
      </c>
      <c r="F502" s="542"/>
      <c r="G502" s="543"/>
      <c r="H502" s="543"/>
      <c r="I502" s="542" t="s">
        <v>668</v>
      </c>
      <c r="J502" s="542" t="s">
        <v>669</v>
      </c>
      <c r="K502" s="542"/>
      <c r="L502" s="542"/>
      <c r="M502" s="542"/>
      <c r="N502" s="542" t="s">
        <v>754</v>
      </c>
      <c r="O502" s="542"/>
      <c r="P502" s="542"/>
      <c r="Q502" s="542"/>
      <c r="R502" s="542"/>
      <c r="S502" s="542"/>
      <c r="T502" s="542"/>
    </row>
    <row r="503" spans="1:20" ht="14">
      <c r="A503" s="1"/>
      <c r="C503" s="542">
        <v>30337828149</v>
      </c>
      <c r="D503" s="542" t="s">
        <v>746</v>
      </c>
      <c r="E503" s="543">
        <v>45980</v>
      </c>
      <c r="F503" s="542"/>
      <c r="G503" s="543"/>
      <c r="H503" s="543"/>
      <c r="I503" s="542" t="s">
        <v>670</v>
      </c>
      <c r="J503" s="542" t="s">
        <v>633</v>
      </c>
      <c r="K503" s="542"/>
      <c r="L503" s="542"/>
      <c r="M503" s="544">
        <v>17475.582999999999</v>
      </c>
      <c r="N503" s="542" t="s">
        <v>754</v>
      </c>
      <c r="O503" s="542"/>
      <c r="P503" s="542"/>
      <c r="Q503" s="542"/>
      <c r="R503" s="542"/>
      <c r="S503" s="542"/>
      <c r="T503" s="542"/>
    </row>
    <row r="504" spans="1:20" ht="14">
      <c r="A504" s="1"/>
      <c r="C504" s="542">
        <v>30337828149</v>
      </c>
      <c r="D504" s="542" t="s">
        <v>746</v>
      </c>
      <c r="E504" s="543">
        <v>45980</v>
      </c>
      <c r="F504" s="542"/>
      <c r="G504" s="543"/>
      <c r="H504" s="543"/>
      <c r="I504" s="542" t="s">
        <v>671</v>
      </c>
      <c r="J504" s="542" t="s">
        <v>671</v>
      </c>
      <c r="K504" s="542"/>
      <c r="L504" s="542"/>
      <c r="M504" s="542"/>
      <c r="N504" s="542" t="s">
        <v>754</v>
      </c>
      <c r="O504" s="542"/>
      <c r="P504" s="542"/>
      <c r="Q504" s="542"/>
      <c r="R504" s="542"/>
      <c r="S504" s="542"/>
      <c r="T504" s="542"/>
    </row>
    <row r="505" spans="1:20" ht="14">
      <c r="A505" s="1"/>
      <c r="C505" s="545">
        <v>30337828149</v>
      </c>
      <c r="D505" s="545" t="s">
        <v>746</v>
      </c>
      <c r="E505" s="546">
        <v>46010</v>
      </c>
      <c r="F505" s="545">
        <v>30</v>
      </c>
      <c r="G505" s="546">
        <v>45962</v>
      </c>
      <c r="H505" s="546">
        <v>45992</v>
      </c>
      <c r="I505" s="545" t="s">
        <v>648</v>
      </c>
      <c r="J505" s="545" t="s">
        <v>690</v>
      </c>
      <c r="K505" s="545">
        <v>16882.169999999998</v>
      </c>
      <c r="L505" s="545" t="s">
        <v>592</v>
      </c>
      <c r="M505" s="545"/>
      <c r="N505" s="545" t="s">
        <v>755</v>
      </c>
      <c r="O505" s="545"/>
      <c r="P505" s="545"/>
      <c r="Q505" s="545"/>
      <c r="R505" s="545"/>
      <c r="S505" s="545"/>
      <c r="T505" s="545"/>
    </row>
    <row r="506" spans="1:20" ht="14">
      <c r="A506" s="1"/>
      <c r="C506" s="545">
        <v>30337828149</v>
      </c>
      <c r="D506" s="545" t="s">
        <v>746</v>
      </c>
      <c r="E506" s="546">
        <v>46010</v>
      </c>
      <c r="F506" s="545">
        <v>30</v>
      </c>
      <c r="G506" s="546">
        <v>45962</v>
      </c>
      <c r="H506" s="546">
        <v>45992</v>
      </c>
      <c r="I506" s="545" t="s">
        <v>648</v>
      </c>
      <c r="J506" s="545" t="s">
        <v>751</v>
      </c>
      <c r="K506" s="545">
        <v>4.069</v>
      </c>
      <c r="L506" s="545" t="s">
        <v>749</v>
      </c>
      <c r="M506" s="545"/>
      <c r="N506" s="545" t="s">
        <v>755</v>
      </c>
      <c r="O506" s="545"/>
      <c r="P506" s="545"/>
      <c r="Q506" s="545"/>
      <c r="R506" s="545"/>
      <c r="S506" s="545"/>
      <c r="T506" s="545"/>
    </row>
    <row r="507" spans="1:20" ht="14">
      <c r="A507" s="1"/>
      <c r="C507" s="545">
        <v>30337828149</v>
      </c>
      <c r="D507" s="545" t="s">
        <v>746</v>
      </c>
      <c r="E507" s="546">
        <v>46010</v>
      </c>
      <c r="F507" s="545">
        <v>30</v>
      </c>
      <c r="G507" s="546">
        <v>45962</v>
      </c>
      <c r="H507" s="546">
        <v>45992</v>
      </c>
      <c r="I507" s="545" t="s">
        <v>651</v>
      </c>
      <c r="J507" s="545" t="s">
        <v>652</v>
      </c>
      <c r="K507" s="545"/>
      <c r="L507" s="545" t="s">
        <v>653</v>
      </c>
      <c r="M507" s="545"/>
      <c r="N507" s="545" t="s">
        <v>755</v>
      </c>
      <c r="O507" s="545"/>
      <c r="P507" s="545"/>
      <c r="Q507" s="545"/>
      <c r="R507" s="545"/>
      <c r="S507" s="545"/>
      <c r="T507" s="545"/>
    </row>
    <row r="508" spans="1:20" ht="14">
      <c r="A508" s="1"/>
      <c r="C508" s="545">
        <v>30337828149</v>
      </c>
      <c r="D508" s="545" t="s">
        <v>746</v>
      </c>
      <c r="E508" s="546">
        <v>46010</v>
      </c>
      <c r="F508" s="545"/>
      <c r="G508" s="546"/>
      <c r="H508" s="546"/>
      <c r="I508" s="545" t="s">
        <v>658</v>
      </c>
      <c r="J508" s="545" t="s">
        <v>659</v>
      </c>
      <c r="K508" s="545"/>
      <c r="L508" s="545"/>
      <c r="M508" s="545"/>
      <c r="N508" s="545" t="s">
        <v>755</v>
      </c>
      <c r="O508" s="545"/>
      <c r="P508" s="545"/>
      <c r="Q508" s="545"/>
      <c r="R508" s="545"/>
      <c r="S508" s="545"/>
      <c r="T508" s="545"/>
    </row>
    <row r="509" spans="1:20" ht="14">
      <c r="A509" s="1"/>
      <c r="C509" s="545">
        <v>30337828149</v>
      </c>
      <c r="D509" s="545" t="s">
        <v>746</v>
      </c>
      <c r="E509" s="546">
        <v>46010</v>
      </c>
      <c r="F509" s="545"/>
      <c r="G509" s="546"/>
      <c r="H509" s="546"/>
      <c r="I509" s="545" t="s">
        <v>661</v>
      </c>
      <c r="J509" s="545" t="s">
        <v>662</v>
      </c>
      <c r="K509" s="545"/>
      <c r="L509" s="545"/>
      <c r="M509" s="545"/>
      <c r="N509" s="545" t="s">
        <v>755</v>
      </c>
      <c r="O509" s="545"/>
      <c r="P509" s="545"/>
      <c r="Q509" s="545"/>
      <c r="R509" s="545"/>
      <c r="S509" s="545"/>
      <c r="T509" s="545"/>
    </row>
    <row r="510" spans="1:20" ht="14">
      <c r="A510" s="1"/>
      <c r="C510" s="545">
        <v>30337828149</v>
      </c>
      <c r="D510" s="545" t="s">
        <v>746</v>
      </c>
      <c r="E510" s="546">
        <v>46010</v>
      </c>
      <c r="F510" s="545"/>
      <c r="G510" s="546"/>
      <c r="H510" s="546"/>
      <c r="I510" s="545" t="s">
        <v>663</v>
      </c>
      <c r="J510" s="545" t="s">
        <v>659</v>
      </c>
      <c r="K510" s="545"/>
      <c r="L510" s="545"/>
      <c r="M510" s="545"/>
      <c r="N510" s="545" t="s">
        <v>755</v>
      </c>
      <c r="O510" s="545"/>
      <c r="P510" s="545"/>
      <c r="Q510" s="545"/>
      <c r="R510" s="545"/>
      <c r="S510" s="545"/>
      <c r="T510" s="545"/>
    </row>
    <row r="511" spans="1:20" ht="14">
      <c r="A511" s="1"/>
      <c r="C511" s="545">
        <v>30337828149</v>
      </c>
      <c r="D511" s="545" t="s">
        <v>746</v>
      </c>
      <c r="E511" s="546">
        <v>46010</v>
      </c>
      <c r="F511" s="545"/>
      <c r="G511" s="546"/>
      <c r="H511" s="546"/>
      <c r="I511" s="545" t="s">
        <v>664</v>
      </c>
      <c r="J511" s="545" t="s">
        <v>677</v>
      </c>
      <c r="K511" s="545"/>
      <c r="L511" s="545"/>
      <c r="M511" s="545"/>
      <c r="N511" s="545" t="s">
        <v>755</v>
      </c>
      <c r="O511" s="545"/>
      <c r="P511" s="545"/>
      <c r="Q511" s="545"/>
      <c r="R511" s="545"/>
      <c r="S511" s="545"/>
      <c r="T511" s="545"/>
    </row>
    <row r="512" spans="1:20" ht="14">
      <c r="A512" s="1"/>
      <c r="C512" s="545">
        <v>30337828149</v>
      </c>
      <c r="D512" s="545" t="s">
        <v>746</v>
      </c>
      <c r="E512" s="546">
        <v>46010</v>
      </c>
      <c r="F512" s="545"/>
      <c r="G512" s="546"/>
      <c r="H512" s="546"/>
      <c r="I512" s="545" t="s">
        <v>667</v>
      </c>
      <c r="J512" s="545" t="s">
        <v>659</v>
      </c>
      <c r="K512" s="545"/>
      <c r="L512" s="545"/>
      <c r="M512" s="545"/>
      <c r="N512" s="545" t="s">
        <v>755</v>
      </c>
      <c r="O512" s="545"/>
      <c r="P512" s="545"/>
      <c r="Q512" s="545"/>
      <c r="R512" s="545"/>
      <c r="S512" s="545"/>
      <c r="T512" s="545"/>
    </row>
    <row r="513" spans="1:20" ht="14">
      <c r="A513" s="1"/>
      <c r="C513" s="545">
        <v>30337828149</v>
      </c>
      <c r="D513" s="545" t="s">
        <v>746</v>
      </c>
      <c r="E513" s="546">
        <v>46010</v>
      </c>
      <c r="F513" s="545"/>
      <c r="G513" s="546"/>
      <c r="H513" s="546"/>
      <c r="I513" s="545" t="s">
        <v>668</v>
      </c>
      <c r="J513" s="545" t="s">
        <v>669</v>
      </c>
      <c r="K513" s="545"/>
      <c r="L513" s="545"/>
      <c r="M513" s="545"/>
      <c r="N513" s="545" t="s">
        <v>755</v>
      </c>
      <c r="O513" s="545"/>
      <c r="P513" s="545"/>
      <c r="Q513" s="545"/>
      <c r="R513" s="545"/>
      <c r="S513" s="545"/>
      <c r="T513" s="545"/>
    </row>
    <row r="514" spans="1:20" ht="14">
      <c r="A514" s="1"/>
      <c r="C514" s="545">
        <v>30337828149</v>
      </c>
      <c r="D514" s="545" t="s">
        <v>746</v>
      </c>
      <c r="E514" s="546">
        <v>46010</v>
      </c>
      <c r="F514" s="545"/>
      <c r="G514" s="546"/>
      <c r="H514" s="546"/>
      <c r="I514" s="545" t="s">
        <v>670</v>
      </c>
      <c r="J514" s="545" t="s">
        <v>633</v>
      </c>
      <c r="K514" s="545"/>
      <c r="L514" s="545"/>
      <c r="M514" s="544">
        <v>16886.239000000001</v>
      </c>
      <c r="N514" s="545" t="s">
        <v>755</v>
      </c>
      <c r="O514" s="545"/>
      <c r="P514" s="545"/>
      <c r="Q514" s="545"/>
      <c r="R514" s="545"/>
      <c r="S514" s="545"/>
      <c r="T514" s="545"/>
    </row>
    <row r="515" spans="1:20" ht="14">
      <c r="A515" s="1"/>
      <c r="C515" s="545">
        <v>30337828149</v>
      </c>
      <c r="D515" s="545" t="s">
        <v>746</v>
      </c>
      <c r="E515" s="546">
        <v>46010</v>
      </c>
      <c r="F515" s="545"/>
      <c r="G515" s="546"/>
      <c r="H515" s="546"/>
      <c r="I515" s="545" t="s">
        <v>671</v>
      </c>
      <c r="J515" s="545" t="s">
        <v>671</v>
      </c>
      <c r="K515" s="545"/>
      <c r="L515" s="545"/>
      <c r="M515" s="545"/>
      <c r="N515" s="545" t="s">
        <v>755</v>
      </c>
      <c r="O515" s="545"/>
      <c r="P515" s="545"/>
      <c r="Q515" s="545"/>
      <c r="R515" s="545"/>
      <c r="S515" s="545"/>
      <c r="T515" s="545"/>
    </row>
    <row r="516" spans="1:20" ht="14">
      <c r="A516" s="1"/>
      <c r="C516" s="545">
        <v>30337828149</v>
      </c>
      <c r="D516" s="545" t="s">
        <v>746</v>
      </c>
      <c r="E516" s="546">
        <v>46042</v>
      </c>
      <c r="F516" s="545">
        <v>31</v>
      </c>
      <c r="G516" s="546">
        <v>45992</v>
      </c>
      <c r="H516" s="546">
        <v>46023</v>
      </c>
      <c r="I516" s="545" t="s">
        <v>648</v>
      </c>
      <c r="J516" s="545" t="s">
        <v>690</v>
      </c>
      <c r="K516" s="545">
        <v>17708.32</v>
      </c>
      <c r="L516" s="545" t="s">
        <v>592</v>
      </c>
      <c r="M516" s="545"/>
      <c r="N516" s="545" t="s">
        <v>756</v>
      </c>
      <c r="O516" s="545"/>
      <c r="P516" s="545"/>
      <c r="Q516" s="545"/>
      <c r="R516" s="545"/>
      <c r="S516" s="545"/>
      <c r="T516" s="545"/>
    </row>
    <row r="517" spans="1:20" ht="14">
      <c r="A517" s="1"/>
      <c r="C517" s="545">
        <v>30337828149</v>
      </c>
      <c r="D517" s="545" t="s">
        <v>746</v>
      </c>
      <c r="E517" s="546">
        <v>46042</v>
      </c>
      <c r="F517" s="545">
        <v>31</v>
      </c>
      <c r="G517" s="546">
        <v>45992</v>
      </c>
      <c r="H517" s="546">
        <v>46023</v>
      </c>
      <c r="I517" s="545" t="s">
        <v>648</v>
      </c>
      <c r="J517" s="545" t="s">
        <v>751</v>
      </c>
      <c r="K517" s="545">
        <v>2.1379999999999999</v>
      </c>
      <c r="L517" s="545" t="s">
        <v>749</v>
      </c>
      <c r="M517" s="545"/>
      <c r="N517" s="545" t="s">
        <v>756</v>
      </c>
      <c r="O517" s="545"/>
      <c r="P517" s="545"/>
      <c r="Q517" s="545"/>
      <c r="R517" s="545"/>
      <c r="S517" s="545"/>
      <c r="T517" s="545"/>
    </row>
    <row r="518" spans="1:20" ht="14">
      <c r="A518" s="1"/>
      <c r="C518" s="545">
        <v>30337828149</v>
      </c>
      <c r="D518" s="545" t="s">
        <v>746</v>
      </c>
      <c r="E518" s="546">
        <v>46042</v>
      </c>
      <c r="F518" s="545">
        <v>31</v>
      </c>
      <c r="G518" s="546">
        <v>45992</v>
      </c>
      <c r="H518" s="546">
        <v>46023</v>
      </c>
      <c r="I518" s="545" t="s">
        <v>651</v>
      </c>
      <c r="J518" s="545" t="s">
        <v>652</v>
      </c>
      <c r="K518" s="545"/>
      <c r="L518" s="545" t="s">
        <v>653</v>
      </c>
      <c r="M518" s="545"/>
      <c r="N518" s="545" t="s">
        <v>756</v>
      </c>
      <c r="O518" s="545"/>
      <c r="P518" s="545"/>
      <c r="Q518" s="545"/>
      <c r="R518" s="545"/>
      <c r="S518" s="545"/>
      <c r="T518" s="545"/>
    </row>
    <row r="519" spans="1:20" ht="14">
      <c r="A519" s="1"/>
      <c r="C519" s="545">
        <v>30337828149</v>
      </c>
      <c r="D519" s="545" t="s">
        <v>746</v>
      </c>
      <c r="E519" s="546">
        <v>46042</v>
      </c>
      <c r="F519" s="545"/>
      <c r="G519" s="546"/>
      <c r="H519" s="546"/>
      <c r="I519" s="545" t="s">
        <v>658</v>
      </c>
      <c r="J519" s="545" t="s">
        <v>659</v>
      </c>
      <c r="K519" s="545"/>
      <c r="L519" s="545"/>
      <c r="M519" s="545"/>
      <c r="N519" s="545" t="s">
        <v>756</v>
      </c>
      <c r="O519" s="545"/>
      <c r="P519" s="545"/>
      <c r="Q519" s="545"/>
      <c r="R519" s="545"/>
      <c r="S519" s="545"/>
      <c r="T519" s="545"/>
    </row>
    <row r="520" spans="1:20" ht="14">
      <c r="A520" s="1"/>
      <c r="C520" s="545">
        <v>30337828149</v>
      </c>
      <c r="D520" s="545" t="s">
        <v>746</v>
      </c>
      <c r="E520" s="546">
        <v>46042</v>
      </c>
      <c r="F520" s="545"/>
      <c r="G520" s="546"/>
      <c r="H520" s="546"/>
      <c r="I520" s="545" t="s">
        <v>661</v>
      </c>
      <c r="J520" s="545" t="s">
        <v>662</v>
      </c>
      <c r="K520" s="545"/>
      <c r="L520" s="545"/>
      <c r="M520" s="545"/>
      <c r="N520" s="545" t="s">
        <v>756</v>
      </c>
      <c r="O520" s="545"/>
      <c r="P520" s="545"/>
      <c r="Q520" s="545"/>
      <c r="R520" s="545"/>
      <c r="S520" s="545"/>
      <c r="T520" s="545"/>
    </row>
    <row r="521" spans="1:20" ht="14">
      <c r="A521" s="1"/>
      <c r="C521" s="545">
        <v>30337828149</v>
      </c>
      <c r="D521" s="545" t="s">
        <v>746</v>
      </c>
      <c r="E521" s="546">
        <v>46042</v>
      </c>
      <c r="F521" s="545"/>
      <c r="G521" s="546"/>
      <c r="H521" s="546"/>
      <c r="I521" s="545" t="s">
        <v>663</v>
      </c>
      <c r="J521" s="545" t="s">
        <v>659</v>
      </c>
      <c r="K521" s="545"/>
      <c r="L521" s="545"/>
      <c r="M521" s="545"/>
      <c r="N521" s="545" t="s">
        <v>756</v>
      </c>
      <c r="O521" s="545"/>
      <c r="P521" s="545"/>
      <c r="Q521" s="545"/>
      <c r="R521" s="545"/>
      <c r="S521" s="545"/>
      <c r="T521" s="545"/>
    </row>
    <row r="522" spans="1:20" ht="14">
      <c r="A522" s="1"/>
      <c r="C522" s="545">
        <v>30337828149</v>
      </c>
      <c r="D522" s="545" t="s">
        <v>746</v>
      </c>
      <c r="E522" s="546">
        <v>46042</v>
      </c>
      <c r="F522" s="545"/>
      <c r="G522" s="546"/>
      <c r="H522" s="546"/>
      <c r="I522" s="545" t="s">
        <v>668</v>
      </c>
      <c r="J522" s="545" t="s">
        <v>669</v>
      </c>
      <c r="K522" s="545"/>
      <c r="L522" s="545"/>
      <c r="M522" s="545"/>
      <c r="N522" s="545" t="s">
        <v>756</v>
      </c>
      <c r="O522" s="545"/>
      <c r="P522" s="545"/>
      <c r="Q522" s="545"/>
      <c r="R522" s="545"/>
      <c r="S522" s="545"/>
      <c r="T522" s="545"/>
    </row>
    <row r="523" spans="1:20" ht="14">
      <c r="A523" s="1"/>
      <c r="C523" s="545">
        <v>30337828149</v>
      </c>
      <c r="D523" s="545" t="s">
        <v>746</v>
      </c>
      <c r="E523" s="546">
        <v>46042</v>
      </c>
      <c r="F523" s="545"/>
      <c r="G523" s="546"/>
      <c r="H523" s="546"/>
      <c r="I523" s="545" t="s">
        <v>670</v>
      </c>
      <c r="J523" s="545" t="s">
        <v>633</v>
      </c>
      <c r="K523" s="545"/>
      <c r="L523" s="545"/>
      <c r="M523" s="544">
        <v>17710.457999999999</v>
      </c>
      <c r="N523" s="545" t="s">
        <v>756</v>
      </c>
      <c r="O523" s="545"/>
      <c r="P523" s="545"/>
      <c r="Q523" s="545"/>
      <c r="R523" s="545"/>
      <c r="S523" s="545"/>
      <c r="T523" s="545"/>
    </row>
    <row r="524" spans="1:20" ht="14">
      <c r="A524" s="1"/>
      <c r="C524" s="545">
        <v>30337828149</v>
      </c>
      <c r="D524" s="545" t="s">
        <v>746</v>
      </c>
      <c r="E524" s="546">
        <v>46042</v>
      </c>
      <c r="F524" s="545"/>
      <c r="G524" s="546"/>
      <c r="H524" s="546"/>
      <c r="I524" s="545" t="s">
        <v>671</v>
      </c>
      <c r="J524" s="545" t="s">
        <v>671</v>
      </c>
      <c r="K524" s="545"/>
      <c r="L524" s="545"/>
      <c r="M524" s="545"/>
      <c r="N524" s="545" t="s">
        <v>756</v>
      </c>
      <c r="O524" s="545"/>
      <c r="P524" s="545"/>
      <c r="Q524" s="545"/>
      <c r="R524" s="545"/>
      <c r="S524" s="545"/>
      <c r="T524" s="545"/>
    </row>
    <row r="525" spans="1:20" ht="14">
      <c r="A525" s="1"/>
      <c r="C525" s="542">
        <v>30337828221</v>
      </c>
      <c r="D525" s="542" t="s">
        <v>757</v>
      </c>
      <c r="E525" s="543">
        <v>45860</v>
      </c>
      <c r="F525" s="542">
        <v>15</v>
      </c>
      <c r="G525" s="543">
        <v>45824</v>
      </c>
      <c r="H525" s="543">
        <v>45839</v>
      </c>
      <c r="I525" s="542" t="s">
        <v>648</v>
      </c>
      <c r="J525" s="542" t="s">
        <v>690</v>
      </c>
      <c r="K525" s="542">
        <v>424.83</v>
      </c>
      <c r="L525" s="542" t="s">
        <v>592</v>
      </c>
      <c r="M525" s="542"/>
      <c r="N525" s="542" t="s">
        <v>758</v>
      </c>
      <c r="O525" s="542"/>
      <c r="P525" s="542"/>
      <c r="Q525" s="542"/>
      <c r="R525" s="542"/>
      <c r="S525" s="542"/>
      <c r="T525" s="542"/>
    </row>
    <row r="526" spans="1:20" ht="14">
      <c r="A526" s="1"/>
      <c r="C526" s="542">
        <v>30337828221</v>
      </c>
      <c r="D526" s="542" t="s">
        <v>757</v>
      </c>
      <c r="E526" s="543">
        <v>45860</v>
      </c>
      <c r="F526" s="542">
        <v>15</v>
      </c>
      <c r="G526" s="543">
        <v>45824</v>
      </c>
      <c r="H526" s="543">
        <v>45839</v>
      </c>
      <c r="I526" s="542" t="s">
        <v>651</v>
      </c>
      <c r="J526" s="542" t="s">
        <v>652</v>
      </c>
      <c r="K526" s="542"/>
      <c r="L526" s="542" t="s">
        <v>653</v>
      </c>
      <c r="M526" s="542"/>
      <c r="N526" s="542" t="s">
        <v>758</v>
      </c>
      <c r="O526" s="542"/>
      <c r="P526" s="542"/>
      <c r="Q526" s="542"/>
      <c r="R526" s="542"/>
      <c r="S526" s="542"/>
      <c r="T526" s="542"/>
    </row>
    <row r="527" spans="1:20" ht="14">
      <c r="A527" s="1"/>
      <c r="C527" s="542">
        <v>30337828221</v>
      </c>
      <c r="D527" s="542" t="s">
        <v>757</v>
      </c>
      <c r="E527" s="543">
        <v>45860</v>
      </c>
      <c r="F527" s="542">
        <v>15</v>
      </c>
      <c r="G527" s="543">
        <v>45839</v>
      </c>
      <c r="H527" s="543">
        <v>45854</v>
      </c>
      <c r="I527" s="542" t="s">
        <v>648</v>
      </c>
      <c r="J527" s="542" t="s">
        <v>690</v>
      </c>
      <c r="K527" s="544">
        <v>409.07</v>
      </c>
      <c r="L527" s="542" t="s">
        <v>592</v>
      </c>
      <c r="M527" s="542"/>
      <c r="N527" s="542" t="s">
        <v>759</v>
      </c>
      <c r="O527" s="542"/>
      <c r="P527" s="542"/>
      <c r="Q527" s="542"/>
      <c r="R527" s="542"/>
      <c r="S527" s="542"/>
      <c r="T527" s="542"/>
    </row>
    <row r="528" spans="1:20" ht="14">
      <c r="A528" s="1"/>
      <c r="C528" s="542">
        <v>30337828221</v>
      </c>
      <c r="D528" s="542" t="s">
        <v>757</v>
      </c>
      <c r="E528" s="543">
        <v>45860</v>
      </c>
      <c r="F528" s="542">
        <v>15</v>
      </c>
      <c r="G528" s="543">
        <v>45839</v>
      </c>
      <c r="H528" s="543">
        <v>45854</v>
      </c>
      <c r="I528" s="542" t="s">
        <v>651</v>
      </c>
      <c r="J528" s="542" t="s">
        <v>652</v>
      </c>
      <c r="K528" s="542"/>
      <c r="L528" s="542" t="s">
        <v>653</v>
      </c>
      <c r="M528" s="542"/>
      <c r="N528" s="542" t="s">
        <v>759</v>
      </c>
      <c r="O528" s="542"/>
      <c r="P528" s="542"/>
      <c r="Q528" s="542"/>
      <c r="R528" s="542"/>
      <c r="S528" s="542"/>
      <c r="T528" s="542"/>
    </row>
    <row r="529" spans="1:20" ht="14">
      <c r="A529" s="1"/>
      <c r="C529" s="542">
        <v>30337828221</v>
      </c>
      <c r="D529" s="542" t="s">
        <v>757</v>
      </c>
      <c r="E529" s="543">
        <v>45860</v>
      </c>
      <c r="F529" s="542"/>
      <c r="G529" s="543"/>
      <c r="H529" s="543"/>
      <c r="I529" s="542" t="s">
        <v>658</v>
      </c>
      <c r="J529" s="542" t="s">
        <v>659</v>
      </c>
      <c r="K529" s="542"/>
      <c r="L529" s="542"/>
      <c r="M529" s="542"/>
      <c r="N529" s="542" t="s">
        <v>760</v>
      </c>
      <c r="O529" s="542"/>
      <c r="P529" s="542"/>
      <c r="Q529" s="542"/>
      <c r="R529" s="542"/>
      <c r="S529" s="542"/>
      <c r="T529" s="542"/>
    </row>
    <row r="530" spans="1:20" ht="14">
      <c r="A530" s="1"/>
      <c r="C530" s="542">
        <v>30337828221</v>
      </c>
      <c r="D530" s="542" t="s">
        <v>757</v>
      </c>
      <c r="E530" s="543">
        <v>45860</v>
      </c>
      <c r="F530" s="542"/>
      <c r="G530" s="543"/>
      <c r="H530" s="543"/>
      <c r="I530" s="542" t="s">
        <v>664</v>
      </c>
      <c r="J530" s="542" t="s">
        <v>665</v>
      </c>
      <c r="K530" s="542"/>
      <c r="L530" s="542"/>
      <c r="M530" s="542"/>
      <c r="N530" s="542" t="s">
        <v>760</v>
      </c>
      <c r="O530" s="542"/>
      <c r="P530" s="542"/>
      <c r="Q530" s="542"/>
      <c r="R530" s="542"/>
      <c r="S530" s="542"/>
      <c r="T530" s="542"/>
    </row>
    <row r="531" spans="1:20" ht="14">
      <c r="A531" s="1"/>
      <c r="C531" s="542">
        <v>30337828221</v>
      </c>
      <c r="D531" s="542" t="s">
        <v>757</v>
      </c>
      <c r="E531" s="543">
        <v>45860</v>
      </c>
      <c r="F531" s="542"/>
      <c r="G531" s="543"/>
      <c r="H531" s="543"/>
      <c r="I531" s="542" t="s">
        <v>667</v>
      </c>
      <c r="J531" s="542" t="s">
        <v>659</v>
      </c>
      <c r="K531" s="542"/>
      <c r="L531" s="542"/>
      <c r="M531" s="542"/>
      <c r="N531" s="542" t="s">
        <v>760</v>
      </c>
      <c r="O531" s="542"/>
      <c r="P531" s="542"/>
      <c r="Q531" s="542"/>
      <c r="R531" s="542"/>
      <c r="S531" s="542"/>
      <c r="T531" s="542"/>
    </row>
    <row r="532" spans="1:20" ht="14">
      <c r="A532" s="1"/>
      <c r="C532" s="542">
        <v>30337828221</v>
      </c>
      <c r="D532" s="542" t="s">
        <v>757</v>
      </c>
      <c r="E532" s="543">
        <v>45860</v>
      </c>
      <c r="F532" s="542"/>
      <c r="G532" s="543"/>
      <c r="H532" s="543"/>
      <c r="I532" s="542" t="s">
        <v>668</v>
      </c>
      <c r="J532" s="542" t="s">
        <v>669</v>
      </c>
      <c r="K532" s="542"/>
      <c r="L532" s="542"/>
      <c r="M532" s="542"/>
      <c r="N532" s="542" t="s">
        <v>760</v>
      </c>
      <c r="O532" s="542"/>
      <c r="P532" s="542"/>
      <c r="Q532" s="542"/>
      <c r="R532" s="542"/>
      <c r="S532" s="542"/>
      <c r="T532" s="542"/>
    </row>
    <row r="533" spans="1:20" ht="14">
      <c r="A533" s="1"/>
      <c r="C533" s="542">
        <v>30337828221</v>
      </c>
      <c r="D533" s="542" t="s">
        <v>757</v>
      </c>
      <c r="E533" s="543">
        <v>45860</v>
      </c>
      <c r="F533" s="542"/>
      <c r="G533" s="543"/>
      <c r="H533" s="543"/>
      <c r="I533" s="542" t="s">
        <v>670</v>
      </c>
      <c r="J533" s="542" t="s">
        <v>633</v>
      </c>
      <c r="K533" s="542"/>
      <c r="L533" s="542" t="s">
        <v>592</v>
      </c>
      <c r="M533" s="545">
        <v>833.9</v>
      </c>
      <c r="N533" s="542" t="s">
        <v>760</v>
      </c>
      <c r="O533" s="542"/>
      <c r="P533" s="542"/>
      <c r="Q533" s="542"/>
      <c r="R533" s="542"/>
      <c r="S533" s="542"/>
      <c r="T533" s="542"/>
    </row>
    <row r="534" spans="1:20" ht="14">
      <c r="A534" s="1"/>
      <c r="C534" s="542">
        <v>30337828221</v>
      </c>
      <c r="D534" s="542" t="s">
        <v>757</v>
      </c>
      <c r="E534" s="543">
        <v>45860</v>
      </c>
      <c r="F534" s="542"/>
      <c r="G534" s="543"/>
      <c r="H534" s="543"/>
      <c r="I534" s="542" t="s">
        <v>671</v>
      </c>
      <c r="J534" s="542" t="s">
        <v>671</v>
      </c>
      <c r="K534" s="542"/>
      <c r="L534" s="542"/>
      <c r="M534" s="542"/>
      <c r="N534" s="542" t="s">
        <v>760</v>
      </c>
      <c r="O534" s="542"/>
      <c r="P534" s="542"/>
      <c r="Q534" s="542"/>
      <c r="R534" s="542"/>
      <c r="S534" s="542"/>
      <c r="T534" s="542"/>
    </row>
    <row r="535" spans="1:20" ht="14">
      <c r="A535" s="1"/>
      <c r="C535" s="545">
        <v>30337828221</v>
      </c>
      <c r="D535" s="545" t="s">
        <v>757</v>
      </c>
      <c r="E535" s="546">
        <v>45888</v>
      </c>
      <c r="F535" s="545">
        <v>31</v>
      </c>
      <c r="G535" s="546">
        <v>45854</v>
      </c>
      <c r="H535" s="546">
        <v>45885</v>
      </c>
      <c r="I535" s="545" t="s">
        <v>648</v>
      </c>
      <c r="J535" s="545" t="s">
        <v>690</v>
      </c>
      <c r="K535" s="545">
        <v>839.32</v>
      </c>
      <c r="L535" s="545" t="s">
        <v>592</v>
      </c>
      <c r="M535" s="545"/>
      <c r="N535" s="545" t="s">
        <v>761</v>
      </c>
      <c r="O535" s="545"/>
      <c r="P535" s="545"/>
      <c r="Q535" s="545"/>
      <c r="R535" s="545"/>
      <c r="S535" s="545"/>
      <c r="T535" s="545"/>
    </row>
    <row r="536" spans="1:20" ht="14">
      <c r="A536" s="1"/>
      <c r="C536" s="545">
        <v>30337828221</v>
      </c>
      <c r="D536" s="545" t="s">
        <v>757</v>
      </c>
      <c r="E536" s="546">
        <v>45888</v>
      </c>
      <c r="F536" s="545">
        <v>31</v>
      </c>
      <c r="G536" s="546">
        <v>45854</v>
      </c>
      <c r="H536" s="546">
        <v>45885</v>
      </c>
      <c r="I536" s="545" t="s">
        <v>651</v>
      </c>
      <c r="J536" s="545" t="s">
        <v>652</v>
      </c>
      <c r="K536" s="545"/>
      <c r="L536" s="545" t="s">
        <v>653</v>
      </c>
      <c r="M536" s="545"/>
      <c r="N536" s="545" t="s">
        <v>761</v>
      </c>
      <c r="O536" s="545"/>
      <c r="P536" s="545"/>
      <c r="Q536" s="545"/>
      <c r="R536" s="545"/>
      <c r="S536" s="545"/>
      <c r="T536" s="545"/>
    </row>
    <row r="537" spans="1:20" ht="14">
      <c r="A537" s="1"/>
      <c r="C537" s="545">
        <v>30337828221</v>
      </c>
      <c r="D537" s="545" t="s">
        <v>757</v>
      </c>
      <c r="E537" s="546">
        <v>45888</v>
      </c>
      <c r="F537" s="545"/>
      <c r="G537" s="546"/>
      <c r="H537" s="546"/>
      <c r="I537" s="545" t="s">
        <v>658</v>
      </c>
      <c r="J537" s="545" t="s">
        <v>659</v>
      </c>
      <c r="K537" s="545"/>
      <c r="L537" s="545"/>
      <c r="M537" s="545"/>
      <c r="N537" s="545" t="s">
        <v>761</v>
      </c>
      <c r="O537" s="545"/>
      <c r="P537" s="545"/>
      <c r="Q537" s="545"/>
      <c r="R537" s="545"/>
      <c r="S537" s="545"/>
      <c r="T537" s="545"/>
    </row>
    <row r="538" spans="1:20" ht="14">
      <c r="A538" s="1"/>
      <c r="C538" s="545">
        <v>30337828221</v>
      </c>
      <c r="D538" s="545" t="s">
        <v>757</v>
      </c>
      <c r="E538" s="546">
        <v>45888</v>
      </c>
      <c r="F538" s="545"/>
      <c r="G538" s="546"/>
      <c r="H538" s="546"/>
      <c r="I538" s="545" t="s">
        <v>664</v>
      </c>
      <c r="J538" s="545" t="s">
        <v>674</v>
      </c>
      <c r="K538" s="545"/>
      <c r="L538" s="545"/>
      <c r="M538" s="545"/>
      <c r="N538" s="545" t="s">
        <v>761</v>
      </c>
      <c r="O538" s="545"/>
      <c r="P538" s="545"/>
      <c r="Q538" s="545"/>
      <c r="R538" s="545"/>
      <c r="S538" s="545"/>
      <c r="T538" s="545"/>
    </row>
    <row r="539" spans="1:20" ht="14">
      <c r="A539" s="1"/>
      <c r="C539" s="545">
        <v>30337828221</v>
      </c>
      <c r="D539" s="545" t="s">
        <v>757</v>
      </c>
      <c r="E539" s="546">
        <v>45888</v>
      </c>
      <c r="F539" s="545"/>
      <c r="G539" s="546"/>
      <c r="H539" s="546"/>
      <c r="I539" s="545" t="s">
        <v>667</v>
      </c>
      <c r="J539" s="545" t="s">
        <v>659</v>
      </c>
      <c r="K539" s="545"/>
      <c r="L539" s="545"/>
      <c r="M539" s="545"/>
      <c r="N539" s="545" t="s">
        <v>761</v>
      </c>
      <c r="O539" s="545"/>
      <c r="P539" s="545"/>
      <c r="Q539" s="545"/>
      <c r="R539" s="545"/>
      <c r="S539" s="545"/>
      <c r="T539" s="545"/>
    </row>
    <row r="540" spans="1:20" ht="14">
      <c r="A540" s="1"/>
      <c r="C540" s="545">
        <v>30337828221</v>
      </c>
      <c r="D540" s="545" t="s">
        <v>757</v>
      </c>
      <c r="E540" s="546">
        <v>45888</v>
      </c>
      <c r="F540" s="545"/>
      <c r="G540" s="546"/>
      <c r="H540" s="546"/>
      <c r="I540" s="545" t="s">
        <v>668</v>
      </c>
      <c r="J540" s="545" t="s">
        <v>669</v>
      </c>
      <c r="K540" s="545"/>
      <c r="L540" s="545"/>
      <c r="M540" s="545"/>
      <c r="N540" s="545" t="s">
        <v>761</v>
      </c>
      <c r="O540" s="545"/>
      <c r="P540" s="545"/>
      <c r="Q540" s="545"/>
      <c r="R540" s="545"/>
      <c r="S540" s="545"/>
      <c r="T540" s="545"/>
    </row>
    <row r="541" spans="1:20" ht="14">
      <c r="A541" s="1"/>
      <c r="C541" s="545">
        <v>30337828221</v>
      </c>
      <c r="D541" s="545" t="s">
        <v>757</v>
      </c>
      <c r="E541" s="546">
        <v>45888</v>
      </c>
      <c r="F541" s="545"/>
      <c r="G541" s="546"/>
      <c r="H541" s="546"/>
      <c r="I541" s="545" t="s">
        <v>670</v>
      </c>
      <c r="J541" s="545" t="s">
        <v>633</v>
      </c>
      <c r="K541" s="545"/>
      <c r="L541" s="545"/>
      <c r="M541" s="544">
        <v>839.32</v>
      </c>
      <c r="N541" s="545" t="s">
        <v>761</v>
      </c>
      <c r="O541" s="545"/>
      <c r="P541" s="545"/>
      <c r="Q541" s="545"/>
      <c r="R541" s="545"/>
      <c r="S541" s="545"/>
      <c r="T541" s="545"/>
    </row>
    <row r="542" spans="1:20" ht="14">
      <c r="A542" s="1"/>
      <c r="C542" s="545">
        <v>30337828221</v>
      </c>
      <c r="D542" s="545" t="s">
        <v>757</v>
      </c>
      <c r="E542" s="546">
        <v>45888</v>
      </c>
      <c r="F542" s="545"/>
      <c r="G542" s="546"/>
      <c r="H542" s="546"/>
      <c r="I542" s="545" t="s">
        <v>671</v>
      </c>
      <c r="J542" s="545" t="s">
        <v>671</v>
      </c>
      <c r="K542" s="545"/>
      <c r="L542" s="545"/>
      <c r="M542" s="545"/>
      <c r="N542" s="545" t="s">
        <v>761</v>
      </c>
      <c r="O542" s="545"/>
      <c r="P542" s="545"/>
      <c r="Q542" s="545"/>
      <c r="R542" s="545"/>
      <c r="S542" s="545"/>
      <c r="T542" s="545"/>
    </row>
    <row r="543" spans="1:20" ht="14">
      <c r="A543" s="1"/>
      <c r="C543" s="542">
        <v>30337828221</v>
      </c>
      <c r="D543" s="542" t="s">
        <v>757</v>
      </c>
      <c r="E543" s="543">
        <v>45922</v>
      </c>
      <c r="F543" s="542">
        <v>31</v>
      </c>
      <c r="G543" s="543" t="s">
        <v>698</v>
      </c>
      <c r="H543" s="543" t="s">
        <v>699</v>
      </c>
      <c r="I543" s="542" t="s">
        <v>648</v>
      </c>
      <c r="J543" s="542" t="s">
        <v>690</v>
      </c>
      <c r="K543" s="542">
        <v>738.37</v>
      </c>
      <c r="L543" s="542" t="s">
        <v>592</v>
      </c>
      <c r="M543" s="542"/>
      <c r="N543" s="542" t="s">
        <v>762</v>
      </c>
      <c r="O543" s="542"/>
      <c r="P543" s="542"/>
      <c r="Q543" s="542"/>
      <c r="R543" s="542"/>
      <c r="S543" s="542"/>
      <c r="T543" s="542"/>
    </row>
    <row r="544" spans="1:20" ht="14">
      <c r="A544" s="1"/>
      <c r="C544" s="542">
        <v>30337828221</v>
      </c>
      <c r="D544" s="542" t="s">
        <v>757</v>
      </c>
      <c r="E544" s="543">
        <v>45922</v>
      </c>
      <c r="F544" s="542">
        <v>31</v>
      </c>
      <c r="G544" s="543" t="s">
        <v>698</v>
      </c>
      <c r="H544" s="543" t="s">
        <v>699</v>
      </c>
      <c r="I544" s="542" t="s">
        <v>651</v>
      </c>
      <c r="J544" s="542" t="s">
        <v>652</v>
      </c>
      <c r="K544" s="542"/>
      <c r="L544" s="542" t="s">
        <v>653</v>
      </c>
      <c r="M544" s="542"/>
      <c r="N544" s="542" t="s">
        <v>762</v>
      </c>
      <c r="O544" s="542"/>
      <c r="P544" s="542"/>
      <c r="Q544" s="542"/>
      <c r="R544" s="542"/>
      <c r="S544" s="542"/>
      <c r="T544" s="542"/>
    </row>
    <row r="545" spans="1:20" ht="14">
      <c r="A545" s="1"/>
      <c r="C545" s="542">
        <v>30337828221</v>
      </c>
      <c r="D545" s="542" t="s">
        <v>757</v>
      </c>
      <c r="E545" s="543">
        <v>45922</v>
      </c>
      <c r="F545" s="542"/>
      <c r="G545" s="543"/>
      <c r="H545" s="543"/>
      <c r="I545" s="542" t="s">
        <v>658</v>
      </c>
      <c r="J545" s="542" t="s">
        <v>659</v>
      </c>
      <c r="K545" s="542"/>
      <c r="L545" s="542"/>
      <c r="M545" s="542"/>
      <c r="N545" s="542" t="s">
        <v>762</v>
      </c>
      <c r="O545" s="542"/>
      <c r="P545" s="542"/>
      <c r="Q545" s="542"/>
      <c r="R545" s="542"/>
      <c r="S545" s="542"/>
      <c r="T545" s="542"/>
    </row>
    <row r="546" spans="1:20" ht="14">
      <c r="A546" s="1"/>
      <c r="C546" s="542">
        <v>30337828221</v>
      </c>
      <c r="D546" s="542" t="s">
        <v>757</v>
      </c>
      <c r="E546" s="543">
        <v>45922</v>
      </c>
      <c r="F546" s="542"/>
      <c r="G546" s="543"/>
      <c r="H546" s="543"/>
      <c r="I546" s="542" t="s">
        <v>664</v>
      </c>
      <c r="J546" s="542" t="s">
        <v>677</v>
      </c>
      <c r="K546" s="542"/>
      <c r="L546" s="542"/>
      <c r="M546" s="542"/>
      <c r="N546" s="542" t="s">
        <v>762</v>
      </c>
      <c r="O546" s="542"/>
      <c r="P546" s="542"/>
      <c r="Q546" s="542"/>
      <c r="R546" s="542"/>
      <c r="S546" s="542"/>
      <c r="T546" s="542"/>
    </row>
    <row r="547" spans="1:20" ht="14">
      <c r="A547" s="1"/>
      <c r="C547" s="542">
        <v>30337828221</v>
      </c>
      <c r="D547" s="542" t="s">
        <v>757</v>
      </c>
      <c r="E547" s="543">
        <v>45922</v>
      </c>
      <c r="F547" s="542"/>
      <c r="G547" s="543"/>
      <c r="H547" s="543"/>
      <c r="I547" s="542" t="s">
        <v>667</v>
      </c>
      <c r="J547" s="542" t="s">
        <v>659</v>
      </c>
      <c r="K547" s="542"/>
      <c r="L547" s="542"/>
      <c r="M547" s="542"/>
      <c r="N547" s="542" t="s">
        <v>762</v>
      </c>
      <c r="O547" s="542"/>
      <c r="P547" s="542"/>
      <c r="Q547" s="542"/>
      <c r="R547" s="542"/>
      <c r="S547" s="542"/>
      <c r="T547" s="542"/>
    </row>
    <row r="548" spans="1:20" ht="14">
      <c r="A548" s="1"/>
      <c r="C548" s="542">
        <v>30337828221</v>
      </c>
      <c r="D548" s="542" t="s">
        <v>757</v>
      </c>
      <c r="E548" s="543">
        <v>45922</v>
      </c>
      <c r="F548" s="542"/>
      <c r="G548" s="543"/>
      <c r="H548" s="543"/>
      <c r="I548" s="542" t="s">
        <v>668</v>
      </c>
      <c r="J548" s="542" t="s">
        <v>669</v>
      </c>
      <c r="K548" s="542"/>
      <c r="L548" s="542"/>
      <c r="M548" s="542"/>
      <c r="N548" s="542" t="s">
        <v>762</v>
      </c>
      <c r="O548" s="542"/>
      <c r="P548" s="542"/>
      <c r="Q548" s="542"/>
      <c r="R548" s="542"/>
      <c r="S548" s="542"/>
      <c r="T548" s="542"/>
    </row>
    <row r="549" spans="1:20" ht="14">
      <c r="A549" s="1"/>
      <c r="C549" s="542">
        <v>30337828221</v>
      </c>
      <c r="D549" s="542" t="s">
        <v>757</v>
      </c>
      <c r="E549" s="543">
        <v>45922</v>
      </c>
      <c r="F549" s="542"/>
      <c r="G549" s="543"/>
      <c r="H549" s="543"/>
      <c r="I549" s="542" t="s">
        <v>670</v>
      </c>
      <c r="J549" s="542" t="s">
        <v>633</v>
      </c>
      <c r="K549" s="542"/>
      <c r="L549" s="542"/>
      <c r="M549" s="544">
        <v>738.37</v>
      </c>
      <c r="N549" s="542" t="s">
        <v>762</v>
      </c>
      <c r="O549" s="542"/>
      <c r="P549" s="542"/>
      <c r="Q549" s="542"/>
      <c r="R549" s="542"/>
      <c r="S549" s="542"/>
      <c r="T549" s="542"/>
    </row>
    <row r="550" spans="1:20" ht="14">
      <c r="A550" s="1"/>
      <c r="C550" s="542">
        <v>30337828221</v>
      </c>
      <c r="D550" s="542" t="s">
        <v>757</v>
      </c>
      <c r="E550" s="543">
        <v>45922</v>
      </c>
      <c r="F550" s="542"/>
      <c r="G550" s="543"/>
      <c r="H550" s="543"/>
      <c r="I550" s="542" t="s">
        <v>671</v>
      </c>
      <c r="J550" s="542" t="s">
        <v>671</v>
      </c>
      <c r="K550" s="542"/>
      <c r="L550" s="542"/>
      <c r="M550" s="542"/>
      <c r="N550" s="542" t="s">
        <v>762</v>
      </c>
      <c r="O550" s="542"/>
      <c r="P550" s="542"/>
      <c r="Q550" s="542"/>
      <c r="R550" s="542"/>
      <c r="S550" s="542"/>
      <c r="T550" s="542"/>
    </row>
    <row r="551" spans="1:20" ht="14">
      <c r="A551" s="1"/>
      <c r="C551" s="545">
        <v>30337828221</v>
      </c>
      <c r="D551" s="545" t="s">
        <v>757</v>
      </c>
      <c r="E551" s="546">
        <v>45950</v>
      </c>
      <c r="F551" s="545">
        <v>30</v>
      </c>
      <c r="G551" s="546">
        <v>45916</v>
      </c>
      <c r="H551" s="546">
        <v>45946</v>
      </c>
      <c r="I551" s="545" t="s">
        <v>648</v>
      </c>
      <c r="J551" s="545" t="s">
        <v>690</v>
      </c>
      <c r="K551" s="545">
        <v>62.67</v>
      </c>
      <c r="L551" s="545" t="s">
        <v>592</v>
      </c>
      <c r="M551" s="545"/>
      <c r="N551" s="545" t="s">
        <v>763</v>
      </c>
      <c r="O551" s="545"/>
      <c r="P551" s="545"/>
      <c r="Q551" s="545"/>
      <c r="R551" s="545"/>
      <c r="S551" s="545"/>
      <c r="T551" s="545"/>
    </row>
    <row r="552" spans="1:20" ht="14">
      <c r="A552" s="1"/>
      <c r="C552" s="545">
        <v>30337828221</v>
      </c>
      <c r="D552" s="545" t="s">
        <v>757</v>
      </c>
      <c r="E552" s="546">
        <v>45950</v>
      </c>
      <c r="F552" s="545">
        <v>30</v>
      </c>
      <c r="G552" s="546">
        <v>45916</v>
      </c>
      <c r="H552" s="546">
        <v>45946</v>
      </c>
      <c r="I552" s="545" t="s">
        <v>651</v>
      </c>
      <c r="J552" s="545" t="s">
        <v>652</v>
      </c>
      <c r="K552" s="545"/>
      <c r="L552" s="545" t="s">
        <v>653</v>
      </c>
      <c r="M552" s="545"/>
      <c r="N552" s="545" t="s">
        <v>763</v>
      </c>
      <c r="O552" s="545"/>
      <c r="P552" s="545"/>
      <c r="Q552" s="545"/>
      <c r="R552" s="545"/>
      <c r="S552" s="545"/>
      <c r="T552" s="545"/>
    </row>
    <row r="553" spans="1:20" ht="14">
      <c r="A553" s="1"/>
      <c r="C553" s="545">
        <v>30337828221</v>
      </c>
      <c r="D553" s="545" t="s">
        <v>757</v>
      </c>
      <c r="E553" s="546">
        <v>45950</v>
      </c>
      <c r="F553" s="545"/>
      <c r="G553" s="546"/>
      <c r="H553" s="546"/>
      <c r="I553" s="545" t="s">
        <v>658</v>
      </c>
      <c r="J553" s="545" t="s">
        <v>659</v>
      </c>
      <c r="K553" s="545"/>
      <c r="L553" s="545"/>
      <c r="M553" s="545"/>
      <c r="N553" s="545" t="s">
        <v>763</v>
      </c>
      <c r="O553" s="545"/>
      <c r="P553" s="545"/>
      <c r="Q553" s="545"/>
      <c r="R553" s="545"/>
      <c r="S553" s="545"/>
      <c r="T553" s="545"/>
    </row>
    <row r="554" spans="1:20" ht="14">
      <c r="A554" s="1"/>
      <c r="C554" s="545">
        <v>30337828221</v>
      </c>
      <c r="D554" s="545" t="s">
        <v>757</v>
      </c>
      <c r="E554" s="546">
        <v>45950</v>
      </c>
      <c r="F554" s="545"/>
      <c r="G554" s="546"/>
      <c r="H554" s="546"/>
      <c r="I554" s="545" t="s">
        <v>664</v>
      </c>
      <c r="J554" s="545" t="s">
        <v>677</v>
      </c>
      <c r="K554" s="545"/>
      <c r="L554" s="545"/>
      <c r="M554" s="545"/>
      <c r="N554" s="545" t="s">
        <v>763</v>
      </c>
      <c r="O554" s="545"/>
      <c r="P554" s="545"/>
      <c r="Q554" s="545"/>
      <c r="R554" s="545"/>
      <c r="S554" s="545"/>
      <c r="T554" s="545"/>
    </row>
    <row r="555" spans="1:20" ht="14">
      <c r="A555" s="1"/>
      <c r="C555" s="545">
        <v>30337828221</v>
      </c>
      <c r="D555" s="545" t="s">
        <v>757</v>
      </c>
      <c r="E555" s="546">
        <v>45950</v>
      </c>
      <c r="F555" s="545"/>
      <c r="G555" s="546"/>
      <c r="H555" s="546"/>
      <c r="I555" s="545" t="s">
        <v>667</v>
      </c>
      <c r="J555" s="545" t="s">
        <v>659</v>
      </c>
      <c r="K555" s="545"/>
      <c r="L555" s="545"/>
      <c r="M555" s="545"/>
      <c r="N555" s="545" t="s">
        <v>763</v>
      </c>
      <c r="O555" s="545"/>
      <c r="P555" s="545"/>
      <c r="Q555" s="545"/>
      <c r="R555" s="545"/>
      <c r="S555" s="545"/>
      <c r="T555" s="545"/>
    </row>
    <row r="556" spans="1:20" ht="14">
      <c r="A556" s="1"/>
      <c r="C556" s="545">
        <v>30337828221</v>
      </c>
      <c r="D556" s="545" t="s">
        <v>757</v>
      </c>
      <c r="E556" s="546">
        <v>45950</v>
      </c>
      <c r="F556" s="545"/>
      <c r="G556" s="546"/>
      <c r="H556" s="546"/>
      <c r="I556" s="545" t="s">
        <v>668</v>
      </c>
      <c r="J556" s="545" t="s">
        <v>669</v>
      </c>
      <c r="K556" s="545"/>
      <c r="L556" s="545"/>
      <c r="M556" s="545"/>
      <c r="N556" s="545" t="s">
        <v>763</v>
      </c>
      <c r="O556" s="545"/>
      <c r="P556" s="545"/>
      <c r="Q556" s="545"/>
      <c r="R556" s="545"/>
      <c r="S556" s="545"/>
      <c r="T556" s="545"/>
    </row>
    <row r="557" spans="1:20" ht="14">
      <c r="A557" s="1"/>
      <c r="C557" s="545">
        <v>30337828221</v>
      </c>
      <c r="D557" s="545" t="s">
        <v>757</v>
      </c>
      <c r="E557" s="546">
        <v>45950</v>
      </c>
      <c r="F557" s="545"/>
      <c r="G557" s="546"/>
      <c r="H557" s="546"/>
      <c r="I557" s="545" t="s">
        <v>670</v>
      </c>
      <c r="J557" s="545" t="s">
        <v>633</v>
      </c>
      <c r="K557" s="545"/>
      <c r="L557" s="545"/>
      <c r="M557" s="544">
        <v>62.67</v>
      </c>
      <c r="N557" s="545" t="s">
        <v>763</v>
      </c>
      <c r="O557" s="545"/>
      <c r="P557" s="545"/>
      <c r="Q557" s="545"/>
      <c r="R557" s="545"/>
      <c r="S557" s="545"/>
      <c r="T557" s="545"/>
    </row>
    <row r="558" spans="1:20" ht="14">
      <c r="A558" s="1"/>
      <c r="C558" s="545">
        <v>30337828221</v>
      </c>
      <c r="D558" s="545" t="s">
        <v>757</v>
      </c>
      <c r="E558" s="546">
        <v>45950</v>
      </c>
      <c r="F558" s="545"/>
      <c r="G558" s="546"/>
      <c r="H558" s="546"/>
      <c r="I558" s="545" t="s">
        <v>671</v>
      </c>
      <c r="J558" s="545" t="s">
        <v>671</v>
      </c>
      <c r="K558" s="545"/>
      <c r="L558" s="545"/>
      <c r="M558" s="545"/>
      <c r="N558" s="545" t="s">
        <v>763</v>
      </c>
      <c r="O558" s="545"/>
      <c r="P558" s="545"/>
      <c r="Q558" s="545"/>
      <c r="R558" s="545"/>
      <c r="S558" s="545"/>
      <c r="T558" s="545"/>
    </row>
    <row r="559" spans="1:20" ht="14">
      <c r="A559" s="1"/>
      <c r="C559" s="542">
        <v>30337828221</v>
      </c>
      <c r="D559" s="542" t="s">
        <v>757</v>
      </c>
      <c r="E559" s="543">
        <v>45980</v>
      </c>
      <c r="F559" s="542">
        <v>31</v>
      </c>
      <c r="G559" s="543">
        <v>45946</v>
      </c>
      <c r="H559" s="543">
        <v>45977</v>
      </c>
      <c r="I559" s="542" t="s">
        <v>648</v>
      </c>
      <c r="J559" s="542" t="s">
        <v>690</v>
      </c>
      <c r="K559" s="542">
        <v>52.45</v>
      </c>
      <c r="L559" s="542" t="s">
        <v>592</v>
      </c>
      <c r="M559" s="542"/>
      <c r="N559" s="542" t="s">
        <v>764</v>
      </c>
      <c r="O559" s="542"/>
      <c r="P559" s="542"/>
      <c r="Q559" s="542"/>
      <c r="R559" s="542"/>
      <c r="S559" s="542"/>
      <c r="T559" s="542"/>
    </row>
    <row r="560" spans="1:20" ht="14">
      <c r="A560" s="1"/>
      <c r="C560" s="542">
        <v>30337828221</v>
      </c>
      <c r="D560" s="542" t="s">
        <v>757</v>
      </c>
      <c r="E560" s="543">
        <v>45980</v>
      </c>
      <c r="F560" s="542">
        <v>31</v>
      </c>
      <c r="G560" s="543">
        <v>45946</v>
      </c>
      <c r="H560" s="543">
        <v>45977</v>
      </c>
      <c r="I560" s="542" t="s">
        <v>651</v>
      </c>
      <c r="J560" s="542" t="s">
        <v>652</v>
      </c>
      <c r="K560" s="542"/>
      <c r="L560" s="542" t="s">
        <v>653</v>
      </c>
      <c r="M560" s="542"/>
      <c r="N560" s="542" t="s">
        <v>764</v>
      </c>
      <c r="O560" s="542"/>
      <c r="P560" s="542"/>
      <c r="Q560" s="542"/>
      <c r="R560" s="542"/>
      <c r="S560" s="542"/>
      <c r="T560" s="542"/>
    </row>
    <row r="561" spans="1:20" ht="14">
      <c r="A561" s="1"/>
      <c r="C561" s="542">
        <v>30337828221</v>
      </c>
      <c r="D561" s="542" t="s">
        <v>757</v>
      </c>
      <c r="E561" s="543">
        <v>45980</v>
      </c>
      <c r="F561" s="542"/>
      <c r="G561" s="543"/>
      <c r="H561" s="543"/>
      <c r="I561" s="542" t="s">
        <v>658</v>
      </c>
      <c r="J561" s="542" t="s">
        <v>659</v>
      </c>
      <c r="K561" s="542"/>
      <c r="L561" s="542"/>
      <c r="M561" s="542"/>
      <c r="N561" s="542" t="s">
        <v>764</v>
      </c>
      <c r="O561" s="542"/>
      <c r="P561" s="542"/>
      <c r="Q561" s="542"/>
      <c r="R561" s="542"/>
      <c r="S561" s="542"/>
      <c r="T561" s="542"/>
    </row>
    <row r="562" spans="1:20" ht="14">
      <c r="A562" s="1"/>
      <c r="C562" s="542">
        <v>30337828221</v>
      </c>
      <c r="D562" s="542" t="s">
        <v>757</v>
      </c>
      <c r="E562" s="543">
        <v>45980</v>
      </c>
      <c r="F562" s="542"/>
      <c r="G562" s="543"/>
      <c r="H562" s="543"/>
      <c r="I562" s="542" t="s">
        <v>664</v>
      </c>
      <c r="J562" s="542" t="s">
        <v>682</v>
      </c>
      <c r="K562" s="542"/>
      <c r="L562" s="542"/>
      <c r="M562" s="542"/>
      <c r="N562" s="542" t="s">
        <v>764</v>
      </c>
      <c r="O562" s="542"/>
      <c r="P562" s="542"/>
      <c r="Q562" s="542"/>
      <c r="R562" s="542"/>
      <c r="S562" s="542"/>
      <c r="T562" s="542"/>
    </row>
    <row r="563" spans="1:20" ht="14">
      <c r="A563" s="1"/>
      <c r="C563" s="542">
        <v>30337828221</v>
      </c>
      <c r="D563" s="542" t="s">
        <v>757</v>
      </c>
      <c r="E563" s="543">
        <v>45980</v>
      </c>
      <c r="F563" s="542"/>
      <c r="G563" s="543"/>
      <c r="H563" s="543"/>
      <c r="I563" s="542" t="s">
        <v>667</v>
      </c>
      <c r="J563" s="542" t="s">
        <v>659</v>
      </c>
      <c r="K563" s="542"/>
      <c r="L563" s="542"/>
      <c r="M563" s="542"/>
      <c r="N563" s="542" t="s">
        <v>764</v>
      </c>
      <c r="O563" s="542"/>
      <c r="P563" s="542"/>
      <c r="Q563" s="542"/>
      <c r="R563" s="542"/>
      <c r="S563" s="542"/>
      <c r="T563" s="542"/>
    </row>
    <row r="564" spans="1:20" ht="14">
      <c r="A564" s="1"/>
      <c r="C564" s="542">
        <v>30337828221</v>
      </c>
      <c r="D564" s="542" t="s">
        <v>757</v>
      </c>
      <c r="E564" s="543">
        <v>45980</v>
      </c>
      <c r="F564" s="542"/>
      <c r="G564" s="543"/>
      <c r="H564" s="543"/>
      <c r="I564" s="542" t="s">
        <v>668</v>
      </c>
      <c r="J564" s="542" t="s">
        <v>669</v>
      </c>
      <c r="K564" s="542"/>
      <c r="L564" s="542"/>
      <c r="M564" s="542"/>
      <c r="N564" s="542" t="s">
        <v>764</v>
      </c>
      <c r="O564" s="542"/>
      <c r="P564" s="542"/>
      <c r="Q564" s="542"/>
      <c r="R564" s="542"/>
      <c r="S564" s="542"/>
      <c r="T564" s="542"/>
    </row>
    <row r="565" spans="1:20" ht="14">
      <c r="A565" s="1"/>
      <c r="C565" s="542">
        <v>30337828221</v>
      </c>
      <c r="D565" s="542" t="s">
        <v>757</v>
      </c>
      <c r="E565" s="543">
        <v>45980</v>
      </c>
      <c r="F565" s="542"/>
      <c r="G565" s="543"/>
      <c r="H565" s="543"/>
      <c r="I565" s="542" t="s">
        <v>670</v>
      </c>
      <c r="J565" s="542" t="s">
        <v>633</v>
      </c>
      <c r="K565" s="542"/>
      <c r="L565" s="542"/>
      <c r="M565" s="544">
        <v>52.45</v>
      </c>
      <c r="N565" s="542" t="s">
        <v>764</v>
      </c>
      <c r="O565" s="542"/>
      <c r="P565" s="542"/>
      <c r="Q565" s="542"/>
      <c r="R565" s="542"/>
      <c r="S565" s="542"/>
      <c r="T565" s="542"/>
    </row>
    <row r="566" spans="1:20" ht="14">
      <c r="A566" s="1"/>
      <c r="C566" s="542">
        <v>30337828221</v>
      </c>
      <c r="D566" s="542" t="s">
        <v>757</v>
      </c>
      <c r="E566" s="543">
        <v>45980</v>
      </c>
      <c r="F566" s="542"/>
      <c r="G566" s="543"/>
      <c r="H566" s="543"/>
      <c r="I566" s="542" t="s">
        <v>671</v>
      </c>
      <c r="J566" s="542" t="s">
        <v>671</v>
      </c>
      <c r="K566" s="542"/>
      <c r="L566" s="542"/>
      <c r="M566" s="542"/>
      <c r="N566" s="542" t="s">
        <v>764</v>
      </c>
      <c r="O566" s="542"/>
      <c r="P566" s="542"/>
      <c r="Q566" s="542"/>
      <c r="R566" s="542"/>
      <c r="S566" s="542"/>
      <c r="T566" s="542"/>
    </row>
    <row r="567" spans="1:20" ht="14">
      <c r="A567" s="1"/>
      <c r="C567" s="545">
        <v>30337828221</v>
      </c>
      <c r="D567" s="545" t="s">
        <v>757</v>
      </c>
      <c r="E567" s="546">
        <v>46010</v>
      </c>
      <c r="F567" s="545">
        <v>30</v>
      </c>
      <c r="G567" s="546">
        <v>45977</v>
      </c>
      <c r="H567" s="546">
        <v>46007</v>
      </c>
      <c r="I567" s="545" t="s">
        <v>648</v>
      </c>
      <c r="J567" s="545" t="s">
        <v>690</v>
      </c>
      <c r="K567" s="545">
        <v>57.39</v>
      </c>
      <c r="L567" s="545" t="s">
        <v>592</v>
      </c>
      <c r="M567" s="545"/>
      <c r="N567" s="545" t="s">
        <v>765</v>
      </c>
      <c r="O567" s="545"/>
      <c r="P567" s="545"/>
      <c r="Q567" s="545"/>
      <c r="R567" s="545"/>
      <c r="S567" s="545"/>
      <c r="T567" s="545"/>
    </row>
    <row r="568" spans="1:20" ht="14">
      <c r="A568" s="1"/>
      <c r="C568" s="545">
        <v>30337828221</v>
      </c>
      <c r="D568" s="545" t="s">
        <v>757</v>
      </c>
      <c r="E568" s="546">
        <v>46010</v>
      </c>
      <c r="F568" s="545">
        <v>30</v>
      </c>
      <c r="G568" s="546">
        <v>45977</v>
      </c>
      <c r="H568" s="546">
        <v>46007</v>
      </c>
      <c r="I568" s="545" t="s">
        <v>651</v>
      </c>
      <c r="J568" s="545" t="s">
        <v>652</v>
      </c>
      <c r="K568" s="545"/>
      <c r="L568" s="545" t="s">
        <v>653</v>
      </c>
      <c r="M568" s="545"/>
      <c r="N568" s="545" t="s">
        <v>765</v>
      </c>
      <c r="O568" s="545"/>
      <c r="P568" s="545"/>
      <c r="Q568" s="545"/>
      <c r="R568" s="545"/>
      <c r="S568" s="545"/>
      <c r="T568" s="545"/>
    </row>
    <row r="569" spans="1:20" ht="14">
      <c r="A569" s="1"/>
      <c r="C569" s="545">
        <v>30337828221</v>
      </c>
      <c r="D569" s="545" t="s">
        <v>757</v>
      </c>
      <c r="E569" s="546">
        <v>46010</v>
      </c>
      <c r="F569" s="545"/>
      <c r="G569" s="546"/>
      <c r="H569" s="546"/>
      <c r="I569" s="545" t="s">
        <v>658</v>
      </c>
      <c r="J569" s="545" t="s">
        <v>659</v>
      </c>
      <c r="K569" s="545"/>
      <c r="L569" s="545"/>
      <c r="M569" s="545"/>
      <c r="N569" s="545" t="s">
        <v>765</v>
      </c>
      <c r="O569" s="545"/>
      <c r="P569" s="545"/>
      <c r="Q569" s="545"/>
      <c r="R569" s="545"/>
      <c r="S569" s="545"/>
      <c r="T569" s="545"/>
    </row>
    <row r="570" spans="1:20" ht="14">
      <c r="A570" s="1"/>
      <c r="C570" s="545">
        <v>30337828221</v>
      </c>
      <c r="D570" s="545" t="s">
        <v>757</v>
      </c>
      <c r="E570" s="546">
        <v>46010</v>
      </c>
      <c r="F570" s="545"/>
      <c r="G570" s="546"/>
      <c r="H570" s="546"/>
      <c r="I570" s="545" t="s">
        <v>664</v>
      </c>
      <c r="J570" s="545" t="s">
        <v>677</v>
      </c>
      <c r="K570" s="545"/>
      <c r="L570" s="545"/>
      <c r="M570" s="545"/>
      <c r="N570" s="545" t="s">
        <v>765</v>
      </c>
      <c r="O570" s="545"/>
      <c r="P570" s="545"/>
      <c r="Q570" s="545"/>
      <c r="R570" s="545"/>
      <c r="S570" s="545"/>
      <c r="T570" s="545"/>
    </row>
    <row r="571" spans="1:20" ht="14">
      <c r="A571" s="1"/>
      <c r="C571" s="545">
        <v>30337828221</v>
      </c>
      <c r="D571" s="545" t="s">
        <v>757</v>
      </c>
      <c r="E571" s="546">
        <v>46010</v>
      </c>
      <c r="F571" s="545"/>
      <c r="G571" s="546"/>
      <c r="H571" s="546"/>
      <c r="I571" s="545" t="s">
        <v>667</v>
      </c>
      <c r="J571" s="545" t="s">
        <v>659</v>
      </c>
      <c r="K571" s="545"/>
      <c r="L571" s="545"/>
      <c r="M571" s="545"/>
      <c r="N571" s="545" t="s">
        <v>765</v>
      </c>
      <c r="O571" s="545"/>
      <c r="P571" s="545"/>
      <c r="Q571" s="545"/>
      <c r="R571" s="545"/>
      <c r="S571" s="545"/>
      <c r="T571" s="545"/>
    </row>
    <row r="572" spans="1:20" ht="14">
      <c r="A572" s="1"/>
      <c r="C572" s="545">
        <v>30337828221</v>
      </c>
      <c r="D572" s="545" t="s">
        <v>757</v>
      </c>
      <c r="E572" s="546">
        <v>46010</v>
      </c>
      <c r="F572" s="545"/>
      <c r="G572" s="546"/>
      <c r="H572" s="546"/>
      <c r="I572" s="545" t="s">
        <v>668</v>
      </c>
      <c r="J572" s="545" t="s">
        <v>669</v>
      </c>
      <c r="K572" s="545"/>
      <c r="L572" s="545"/>
      <c r="M572" s="545"/>
      <c r="N572" s="545" t="s">
        <v>765</v>
      </c>
      <c r="O572" s="545"/>
      <c r="P572" s="545"/>
      <c r="Q572" s="545"/>
      <c r="R572" s="545"/>
      <c r="S572" s="545"/>
      <c r="T572" s="545"/>
    </row>
    <row r="573" spans="1:20" ht="14">
      <c r="A573" s="1"/>
      <c r="C573" s="545">
        <v>30337828221</v>
      </c>
      <c r="D573" s="545" t="s">
        <v>757</v>
      </c>
      <c r="E573" s="546">
        <v>46010</v>
      </c>
      <c r="F573" s="545"/>
      <c r="G573" s="546"/>
      <c r="H573" s="546"/>
      <c r="I573" s="545" t="s">
        <v>670</v>
      </c>
      <c r="J573" s="545" t="s">
        <v>633</v>
      </c>
      <c r="K573" s="545"/>
      <c r="L573" s="545"/>
      <c r="M573" s="544">
        <v>57.39</v>
      </c>
      <c r="N573" s="545" t="s">
        <v>765</v>
      </c>
      <c r="O573" s="545"/>
      <c r="P573" s="545"/>
      <c r="Q573" s="545"/>
      <c r="R573" s="545"/>
      <c r="S573" s="545"/>
      <c r="T573" s="545"/>
    </row>
    <row r="574" spans="1:20" ht="14">
      <c r="A574" s="1"/>
      <c r="C574" s="545">
        <v>30337828221</v>
      </c>
      <c r="D574" s="545" t="s">
        <v>757</v>
      </c>
      <c r="E574" s="546">
        <v>46010</v>
      </c>
      <c r="F574" s="545"/>
      <c r="G574" s="546"/>
      <c r="H574" s="546"/>
      <c r="I574" s="545" t="s">
        <v>671</v>
      </c>
      <c r="J574" s="545" t="s">
        <v>671</v>
      </c>
      <c r="K574" s="545"/>
      <c r="L574" s="545"/>
      <c r="M574" s="545"/>
      <c r="N574" s="545" t="s">
        <v>765</v>
      </c>
      <c r="O574" s="545"/>
      <c r="P574" s="545"/>
      <c r="Q574" s="545"/>
      <c r="R574" s="545"/>
      <c r="S574" s="545"/>
      <c r="T574" s="545"/>
    </row>
    <row r="575" spans="1:20" ht="14">
      <c r="A575" s="1"/>
      <c r="C575" s="545">
        <v>30337828221</v>
      </c>
      <c r="D575" s="545" t="s">
        <v>757</v>
      </c>
      <c r="E575" s="546">
        <v>46042</v>
      </c>
      <c r="F575" s="545">
        <v>31</v>
      </c>
      <c r="G575" s="546">
        <v>46007</v>
      </c>
      <c r="H575" s="546">
        <v>46038</v>
      </c>
      <c r="I575" s="545" t="s">
        <v>648</v>
      </c>
      <c r="J575" s="545" t="s">
        <v>690</v>
      </c>
      <c r="K575" s="545">
        <v>50.65</v>
      </c>
      <c r="L575" s="545" t="s">
        <v>592</v>
      </c>
      <c r="M575" s="545"/>
      <c r="N575" s="545" t="s">
        <v>766</v>
      </c>
      <c r="O575" s="545"/>
      <c r="P575" s="545"/>
      <c r="Q575" s="545"/>
      <c r="R575" s="545"/>
      <c r="S575" s="545"/>
      <c r="T575" s="545"/>
    </row>
    <row r="576" spans="1:20" ht="14">
      <c r="A576" s="1"/>
      <c r="C576" s="545">
        <v>30337828221</v>
      </c>
      <c r="D576" s="545" t="s">
        <v>757</v>
      </c>
      <c r="E576" s="546">
        <v>46042</v>
      </c>
      <c r="F576" s="545">
        <v>31</v>
      </c>
      <c r="G576" s="546">
        <v>46007</v>
      </c>
      <c r="H576" s="546">
        <v>46038</v>
      </c>
      <c r="I576" s="545" t="s">
        <v>651</v>
      </c>
      <c r="J576" s="545" t="s">
        <v>652</v>
      </c>
      <c r="K576" s="545"/>
      <c r="L576" s="545" t="s">
        <v>653</v>
      </c>
      <c r="M576" s="545"/>
      <c r="N576" s="545" t="s">
        <v>766</v>
      </c>
      <c r="O576" s="545"/>
      <c r="P576" s="545"/>
      <c r="Q576" s="545"/>
      <c r="R576" s="545"/>
      <c r="S576" s="545"/>
      <c r="T576" s="545"/>
    </row>
    <row r="577" spans="1:20" ht="14">
      <c r="A577" s="1"/>
      <c r="C577" s="545">
        <v>30337828221</v>
      </c>
      <c r="D577" s="545" t="s">
        <v>757</v>
      </c>
      <c r="E577" s="546">
        <v>46042</v>
      </c>
      <c r="F577" s="545"/>
      <c r="G577" s="546"/>
      <c r="H577" s="546"/>
      <c r="I577" s="545" t="s">
        <v>658</v>
      </c>
      <c r="J577" s="545" t="s">
        <v>659</v>
      </c>
      <c r="K577" s="545"/>
      <c r="L577" s="545"/>
      <c r="M577" s="545"/>
      <c r="N577" s="545" t="s">
        <v>766</v>
      </c>
      <c r="O577" s="545"/>
      <c r="P577" s="545"/>
      <c r="Q577" s="545"/>
      <c r="R577" s="545"/>
      <c r="S577" s="545"/>
      <c r="T577" s="545"/>
    </row>
    <row r="578" spans="1:20" ht="14">
      <c r="A578" s="1"/>
      <c r="C578" s="545">
        <v>30337828221</v>
      </c>
      <c r="D578" s="545" t="s">
        <v>757</v>
      </c>
      <c r="E578" s="546">
        <v>46042</v>
      </c>
      <c r="F578" s="545"/>
      <c r="G578" s="546"/>
      <c r="H578" s="546"/>
      <c r="I578" s="545" t="s">
        <v>668</v>
      </c>
      <c r="J578" s="545" t="s">
        <v>669</v>
      </c>
      <c r="K578" s="545"/>
      <c r="L578" s="545"/>
      <c r="M578" s="545"/>
      <c r="N578" s="545" t="s">
        <v>766</v>
      </c>
      <c r="O578" s="545"/>
      <c r="P578" s="545"/>
      <c r="Q578" s="545"/>
      <c r="R578" s="545"/>
      <c r="S578" s="545"/>
      <c r="T578" s="545"/>
    </row>
    <row r="579" spans="1:20" ht="14">
      <c r="A579" s="1"/>
      <c r="C579" s="545">
        <v>30337828221</v>
      </c>
      <c r="D579" s="545" t="s">
        <v>757</v>
      </c>
      <c r="E579" s="546">
        <v>46042</v>
      </c>
      <c r="F579" s="545"/>
      <c r="G579" s="546"/>
      <c r="H579" s="546"/>
      <c r="I579" s="545" t="s">
        <v>670</v>
      </c>
      <c r="J579" s="545" t="s">
        <v>633</v>
      </c>
      <c r="K579" s="545"/>
      <c r="L579" s="545"/>
      <c r="M579" s="545">
        <v>50.65</v>
      </c>
      <c r="N579" s="545" t="s">
        <v>766</v>
      </c>
      <c r="O579" s="545"/>
      <c r="P579" s="545"/>
      <c r="Q579" s="545"/>
      <c r="R579" s="545"/>
      <c r="S579" s="545"/>
      <c r="T579" s="545"/>
    </row>
    <row r="580" spans="1:20" ht="14">
      <c r="A580" s="1"/>
      <c r="C580" s="545">
        <v>30337828221</v>
      </c>
      <c r="D580" s="545" t="s">
        <v>757</v>
      </c>
      <c r="E580" s="546">
        <v>46042</v>
      </c>
      <c r="F580" s="545"/>
      <c r="G580" s="546"/>
      <c r="H580" s="546"/>
      <c r="I580" s="545" t="s">
        <v>671</v>
      </c>
      <c r="J580" s="545" t="s">
        <v>671</v>
      </c>
      <c r="K580" s="545"/>
      <c r="L580" s="545"/>
      <c r="M580" s="545"/>
      <c r="N580" s="545" t="s">
        <v>766</v>
      </c>
      <c r="O580" s="545"/>
      <c r="P580" s="545"/>
      <c r="Q580" s="545"/>
      <c r="R580" s="545"/>
      <c r="S580" s="545"/>
      <c r="T580" s="545"/>
    </row>
    <row r="581" spans="1:20" ht="14">
      <c r="A581" s="1"/>
      <c r="C581" s="542">
        <v>30337828314</v>
      </c>
      <c r="D581" s="542" t="s">
        <v>767</v>
      </c>
      <c r="E581" s="543">
        <v>45860</v>
      </c>
      <c r="F581" s="542">
        <v>21</v>
      </c>
      <c r="G581" s="543">
        <v>45818</v>
      </c>
      <c r="H581" s="543">
        <v>45839</v>
      </c>
      <c r="I581" s="542" t="s">
        <v>648</v>
      </c>
      <c r="J581" s="542" t="s">
        <v>690</v>
      </c>
      <c r="K581" s="542">
        <v>92.21</v>
      </c>
      <c r="L581" s="542" t="s">
        <v>592</v>
      </c>
      <c r="M581" s="542"/>
      <c r="N581" s="542" t="s">
        <v>768</v>
      </c>
      <c r="O581" s="542"/>
      <c r="P581" s="542"/>
      <c r="Q581" s="542"/>
      <c r="R581" s="542"/>
      <c r="S581" s="542"/>
      <c r="T581" s="542"/>
    </row>
    <row r="582" spans="1:20" ht="14">
      <c r="A582" s="1"/>
      <c r="C582" s="542">
        <v>30337828314</v>
      </c>
      <c r="D582" s="542" t="s">
        <v>767</v>
      </c>
      <c r="E582" s="543">
        <v>45860</v>
      </c>
      <c r="F582" s="542">
        <v>21</v>
      </c>
      <c r="G582" s="543">
        <v>45818</v>
      </c>
      <c r="H582" s="543">
        <v>45839</v>
      </c>
      <c r="I582" s="542" t="s">
        <v>651</v>
      </c>
      <c r="J582" s="542" t="s">
        <v>652</v>
      </c>
      <c r="K582" s="542"/>
      <c r="L582" s="542" t="s">
        <v>653</v>
      </c>
      <c r="M582" s="542"/>
      <c r="N582" s="542" t="s">
        <v>768</v>
      </c>
      <c r="O582" s="542"/>
      <c r="P582" s="542"/>
      <c r="Q582" s="542"/>
      <c r="R582" s="542"/>
      <c r="S582" s="542"/>
      <c r="T582" s="542"/>
    </row>
    <row r="583" spans="1:20" ht="14">
      <c r="A583" s="1"/>
      <c r="C583" s="542">
        <v>30337828314</v>
      </c>
      <c r="D583" s="542" t="s">
        <v>767</v>
      </c>
      <c r="E583" s="543">
        <v>45860</v>
      </c>
      <c r="F583" s="542">
        <v>21</v>
      </c>
      <c r="G583" s="543">
        <v>45818</v>
      </c>
      <c r="H583" s="543">
        <v>45839</v>
      </c>
      <c r="I583" s="542" t="s">
        <v>648</v>
      </c>
      <c r="J583" s="542" t="s">
        <v>649</v>
      </c>
      <c r="K583" s="542">
        <v>449.89</v>
      </c>
      <c r="L583" s="542" t="s">
        <v>592</v>
      </c>
      <c r="M583" s="542"/>
      <c r="N583" s="542" t="s">
        <v>650</v>
      </c>
      <c r="O583" s="542"/>
      <c r="P583" s="542"/>
      <c r="Q583" s="542"/>
      <c r="R583" s="542"/>
      <c r="S583" s="542"/>
      <c r="T583" s="542"/>
    </row>
    <row r="584" spans="1:20" ht="14">
      <c r="A584" s="1"/>
      <c r="C584" s="542">
        <v>30337828314</v>
      </c>
      <c r="D584" s="542" t="s">
        <v>767</v>
      </c>
      <c r="E584" s="543">
        <v>45860</v>
      </c>
      <c r="F584" s="542">
        <v>21</v>
      </c>
      <c r="G584" s="543">
        <v>45818</v>
      </c>
      <c r="H584" s="543">
        <v>45839</v>
      </c>
      <c r="I584" s="542" t="s">
        <v>651</v>
      </c>
      <c r="J584" s="542" t="s">
        <v>652</v>
      </c>
      <c r="K584" s="542"/>
      <c r="L584" s="542" t="s">
        <v>653</v>
      </c>
      <c r="M584" s="542"/>
      <c r="N584" s="542" t="s">
        <v>650</v>
      </c>
      <c r="O584" s="542"/>
      <c r="P584" s="542"/>
      <c r="Q584" s="542"/>
      <c r="R584" s="542"/>
      <c r="S584" s="542"/>
      <c r="T584" s="542"/>
    </row>
    <row r="585" spans="1:20" ht="14">
      <c r="A585" s="1"/>
      <c r="C585" s="542">
        <v>30337828314</v>
      </c>
      <c r="D585" s="542" t="s">
        <v>767</v>
      </c>
      <c r="E585" s="543">
        <v>45860</v>
      </c>
      <c r="F585" s="542">
        <v>9</v>
      </c>
      <c r="G585" s="543">
        <v>45839</v>
      </c>
      <c r="H585" s="543">
        <v>45848</v>
      </c>
      <c r="I585" s="542" t="s">
        <v>648</v>
      </c>
      <c r="J585" s="542" t="s">
        <v>690</v>
      </c>
      <c r="K585" s="547">
        <v>22.24</v>
      </c>
      <c r="L585" s="542" t="s">
        <v>592</v>
      </c>
      <c r="M585" s="542"/>
      <c r="N585" s="542" t="s">
        <v>769</v>
      </c>
      <c r="O585" s="542"/>
      <c r="P585" s="542"/>
      <c r="Q585" s="542"/>
      <c r="R585" s="542"/>
      <c r="S585" s="542"/>
      <c r="T585" s="542"/>
    </row>
    <row r="586" spans="1:20" ht="14">
      <c r="A586" s="1"/>
      <c r="C586" s="542">
        <v>30337828314</v>
      </c>
      <c r="D586" s="542" t="s">
        <v>767</v>
      </c>
      <c r="E586" s="543">
        <v>45860</v>
      </c>
      <c r="F586" s="542">
        <v>9</v>
      </c>
      <c r="G586" s="543">
        <v>45839</v>
      </c>
      <c r="H586" s="543">
        <v>45848</v>
      </c>
      <c r="I586" s="542" t="s">
        <v>648</v>
      </c>
      <c r="J586" s="542" t="s">
        <v>649</v>
      </c>
      <c r="K586" s="547">
        <v>83.31</v>
      </c>
      <c r="L586" s="542" t="s">
        <v>592</v>
      </c>
      <c r="M586" s="542"/>
      <c r="N586" s="542" t="s">
        <v>654</v>
      </c>
      <c r="O586" s="542"/>
      <c r="P586" s="542"/>
      <c r="Q586" s="542"/>
      <c r="R586" s="542"/>
      <c r="S586" s="542"/>
      <c r="T586" s="542"/>
    </row>
    <row r="587" spans="1:20" ht="14">
      <c r="A587" s="1"/>
      <c r="C587" s="542">
        <v>30337828314</v>
      </c>
      <c r="D587" s="542" t="s">
        <v>767</v>
      </c>
      <c r="E587" s="543">
        <v>45860</v>
      </c>
      <c r="F587" s="542">
        <v>9</v>
      </c>
      <c r="G587" s="543">
        <v>45839</v>
      </c>
      <c r="H587" s="543">
        <v>45848</v>
      </c>
      <c r="I587" s="542" t="s">
        <v>651</v>
      </c>
      <c r="J587" s="542" t="s">
        <v>652</v>
      </c>
      <c r="K587" s="542"/>
      <c r="L587" s="542" t="s">
        <v>653</v>
      </c>
      <c r="M587" s="542"/>
      <c r="N587" s="542" t="s">
        <v>654</v>
      </c>
      <c r="O587" s="542"/>
      <c r="P587" s="542"/>
      <c r="Q587" s="542"/>
      <c r="R587" s="542"/>
      <c r="S587" s="542"/>
      <c r="T587" s="542"/>
    </row>
    <row r="588" spans="1:20" ht="14">
      <c r="A588" s="1"/>
      <c r="C588" s="542">
        <v>30337828314</v>
      </c>
      <c r="D588" s="542" t="s">
        <v>767</v>
      </c>
      <c r="E588" s="543">
        <v>45860</v>
      </c>
      <c r="F588" s="542"/>
      <c r="G588" s="543"/>
      <c r="H588" s="543"/>
      <c r="I588" s="542" t="s">
        <v>658</v>
      </c>
      <c r="J588" s="542" t="s">
        <v>659</v>
      </c>
      <c r="K588" s="542"/>
      <c r="L588" s="542"/>
      <c r="M588" s="542"/>
      <c r="N588" s="542" t="s">
        <v>770</v>
      </c>
      <c r="O588" s="542"/>
      <c r="P588" s="542"/>
      <c r="Q588" s="542"/>
      <c r="R588" s="542"/>
      <c r="S588" s="542"/>
      <c r="T588" s="542"/>
    </row>
    <row r="589" spans="1:20" ht="14">
      <c r="A589" s="1"/>
      <c r="C589" s="542">
        <v>30337828314</v>
      </c>
      <c r="D589" s="542" t="s">
        <v>767</v>
      </c>
      <c r="E589" s="543">
        <v>45860</v>
      </c>
      <c r="F589" s="542"/>
      <c r="G589" s="543"/>
      <c r="H589" s="543"/>
      <c r="I589" s="542" t="s">
        <v>664</v>
      </c>
      <c r="J589" s="542" t="s">
        <v>665</v>
      </c>
      <c r="K589" s="542"/>
      <c r="L589" s="542"/>
      <c r="M589" s="542"/>
      <c r="N589" s="542" t="s">
        <v>770</v>
      </c>
      <c r="O589" s="542"/>
      <c r="P589" s="542"/>
      <c r="Q589" s="542"/>
      <c r="R589" s="542"/>
      <c r="S589" s="542"/>
      <c r="T589" s="542"/>
    </row>
    <row r="590" spans="1:20" ht="14">
      <c r="A590" s="1"/>
      <c r="C590" s="542">
        <v>30337828314</v>
      </c>
      <c r="D590" s="542" t="s">
        <v>767</v>
      </c>
      <c r="E590" s="543">
        <v>45860</v>
      </c>
      <c r="F590" s="542"/>
      <c r="G590" s="543"/>
      <c r="H590" s="543"/>
      <c r="I590" s="542" t="s">
        <v>664</v>
      </c>
      <c r="J590" s="542" t="s">
        <v>666</v>
      </c>
      <c r="K590" s="542"/>
      <c r="L590" s="542"/>
      <c r="M590" s="542"/>
      <c r="N590" s="542" t="s">
        <v>770</v>
      </c>
      <c r="O590" s="542"/>
      <c r="P590" s="542"/>
      <c r="Q590" s="542"/>
      <c r="R590" s="542"/>
      <c r="S590" s="542"/>
      <c r="T590" s="542"/>
    </row>
    <row r="591" spans="1:20" ht="14">
      <c r="A591" s="1"/>
      <c r="C591" s="542">
        <v>30337828314</v>
      </c>
      <c r="D591" s="542" t="s">
        <v>767</v>
      </c>
      <c r="E591" s="543">
        <v>45860</v>
      </c>
      <c r="F591" s="542"/>
      <c r="G591" s="543"/>
      <c r="H591" s="543"/>
      <c r="I591" s="542" t="s">
        <v>667</v>
      </c>
      <c r="J591" s="542" t="s">
        <v>659</v>
      </c>
      <c r="K591" s="542"/>
      <c r="L591" s="542"/>
      <c r="M591" s="542"/>
      <c r="N591" s="542" t="s">
        <v>770</v>
      </c>
      <c r="O591" s="542"/>
      <c r="P591" s="542"/>
      <c r="Q591" s="542"/>
      <c r="R591" s="542"/>
      <c r="S591" s="542"/>
      <c r="T591" s="542"/>
    </row>
    <row r="592" spans="1:20" ht="14">
      <c r="A592" s="1"/>
      <c r="C592" s="542">
        <v>30337828314</v>
      </c>
      <c r="D592" s="542" t="s">
        <v>767</v>
      </c>
      <c r="E592" s="543">
        <v>45860</v>
      </c>
      <c r="F592" s="542"/>
      <c r="G592" s="543"/>
      <c r="H592" s="543"/>
      <c r="I592" s="542" t="s">
        <v>668</v>
      </c>
      <c r="J592" s="542" t="s">
        <v>669</v>
      </c>
      <c r="K592" s="542"/>
      <c r="L592" s="542"/>
      <c r="M592" s="542"/>
      <c r="N592" s="542" t="s">
        <v>770</v>
      </c>
      <c r="O592" s="542"/>
      <c r="P592" s="542"/>
      <c r="Q592" s="542"/>
      <c r="R592" s="542"/>
      <c r="S592" s="542"/>
      <c r="T592" s="542"/>
    </row>
    <row r="593" spans="1:20" ht="14">
      <c r="A593" s="1"/>
      <c r="C593" s="542">
        <v>30337828314</v>
      </c>
      <c r="D593" s="542" t="s">
        <v>767</v>
      </c>
      <c r="E593" s="543">
        <v>45860</v>
      </c>
      <c r="F593" s="542"/>
      <c r="G593" s="543"/>
      <c r="H593" s="543"/>
      <c r="I593" s="542" t="s">
        <v>670</v>
      </c>
      <c r="J593" s="542" t="s">
        <v>633</v>
      </c>
      <c r="K593" s="544">
        <f>K585+K586</f>
        <v>105.55</v>
      </c>
      <c r="L593" s="542" t="s">
        <v>592</v>
      </c>
      <c r="M593" s="542">
        <v>647.65</v>
      </c>
      <c r="N593" s="542" t="s">
        <v>770</v>
      </c>
      <c r="O593" s="542"/>
      <c r="P593" s="542"/>
      <c r="Q593" s="542"/>
      <c r="R593" s="542"/>
      <c r="S593" s="542"/>
      <c r="T593" s="542"/>
    </row>
    <row r="594" spans="1:20" ht="14">
      <c r="A594" s="1"/>
      <c r="C594" s="542">
        <v>30337828314</v>
      </c>
      <c r="D594" s="542" t="s">
        <v>767</v>
      </c>
      <c r="E594" s="543">
        <v>45860</v>
      </c>
      <c r="F594" s="542"/>
      <c r="G594" s="543"/>
      <c r="H594" s="543"/>
      <c r="I594" s="542" t="s">
        <v>671</v>
      </c>
      <c r="J594" s="542" t="s">
        <v>671</v>
      </c>
      <c r="K594" s="542"/>
      <c r="L594" s="542"/>
      <c r="M594" s="542"/>
      <c r="N594" s="542" t="s">
        <v>770</v>
      </c>
      <c r="O594" s="542"/>
      <c r="P594" s="542"/>
      <c r="Q594" s="542"/>
      <c r="R594" s="542"/>
      <c r="S594" s="542"/>
      <c r="T594" s="542"/>
    </row>
    <row r="595" spans="1:20" ht="14">
      <c r="A595" s="1"/>
      <c r="C595" s="545">
        <v>30337828314</v>
      </c>
      <c r="D595" s="545" t="s">
        <v>767</v>
      </c>
      <c r="E595" s="546">
        <v>45888</v>
      </c>
      <c r="F595" s="545">
        <v>31</v>
      </c>
      <c r="G595" s="546">
        <v>45848</v>
      </c>
      <c r="H595" s="546">
        <v>45879</v>
      </c>
      <c r="I595" s="545" t="s">
        <v>648</v>
      </c>
      <c r="J595" s="545" t="s">
        <v>690</v>
      </c>
      <c r="K595" s="545">
        <v>110.82</v>
      </c>
      <c r="L595" s="545" t="s">
        <v>592</v>
      </c>
      <c r="M595" s="545"/>
      <c r="N595" s="545" t="s">
        <v>771</v>
      </c>
      <c r="O595" s="545"/>
      <c r="P595" s="545"/>
      <c r="Q595" s="545"/>
      <c r="R595" s="545"/>
      <c r="S595" s="545"/>
      <c r="T595" s="545"/>
    </row>
    <row r="596" spans="1:20" ht="14">
      <c r="A596" s="1"/>
      <c r="C596" s="545">
        <v>30337828314</v>
      </c>
      <c r="D596" s="545" t="s">
        <v>767</v>
      </c>
      <c r="E596" s="546">
        <v>45888</v>
      </c>
      <c r="F596" s="545">
        <v>31</v>
      </c>
      <c r="G596" s="546">
        <v>45848</v>
      </c>
      <c r="H596" s="546">
        <v>45879</v>
      </c>
      <c r="I596" s="545" t="s">
        <v>648</v>
      </c>
      <c r="J596" s="545" t="s">
        <v>649</v>
      </c>
      <c r="K596" s="545">
        <v>419.05</v>
      </c>
      <c r="L596" s="545" t="s">
        <v>592</v>
      </c>
      <c r="M596" s="545"/>
      <c r="N596" s="545" t="s">
        <v>672</v>
      </c>
      <c r="O596" s="545"/>
      <c r="P596" s="545"/>
      <c r="Q596" s="545"/>
      <c r="R596" s="545"/>
      <c r="S596" s="545"/>
      <c r="T596" s="545"/>
    </row>
    <row r="597" spans="1:20" ht="14">
      <c r="A597" s="1"/>
      <c r="C597" s="545">
        <v>30337828314</v>
      </c>
      <c r="D597" s="545" t="s">
        <v>767</v>
      </c>
      <c r="E597" s="546">
        <v>45888</v>
      </c>
      <c r="F597" s="545">
        <v>31</v>
      </c>
      <c r="G597" s="546">
        <v>45848</v>
      </c>
      <c r="H597" s="546">
        <v>45879</v>
      </c>
      <c r="I597" s="545" t="s">
        <v>651</v>
      </c>
      <c r="J597" s="545" t="s">
        <v>652</v>
      </c>
      <c r="K597" s="545"/>
      <c r="L597" s="545" t="s">
        <v>653</v>
      </c>
      <c r="M597" s="545"/>
      <c r="N597" s="545" t="s">
        <v>672</v>
      </c>
      <c r="O597" s="545"/>
      <c r="P597" s="545"/>
      <c r="Q597" s="545"/>
      <c r="R597" s="545"/>
      <c r="S597" s="545"/>
      <c r="T597" s="545"/>
    </row>
    <row r="598" spans="1:20" ht="14">
      <c r="A598" s="1"/>
      <c r="C598" s="545">
        <v>30337828314</v>
      </c>
      <c r="D598" s="545" t="s">
        <v>767</v>
      </c>
      <c r="E598" s="546">
        <v>45888</v>
      </c>
      <c r="F598" s="545"/>
      <c r="G598" s="546"/>
      <c r="H598" s="546"/>
      <c r="I598" s="545" t="s">
        <v>658</v>
      </c>
      <c r="J598" s="545" t="s">
        <v>659</v>
      </c>
      <c r="K598" s="545"/>
      <c r="L598" s="545"/>
      <c r="M598" s="545"/>
      <c r="N598" s="545" t="s">
        <v>772</v>
      </c>
      <c r="O598" s="545"/>
      <c r="P598" s="545"/>
      <c r="Q598" s="545"/>
      <c r="R598" s="545"/>
      <c r="S598" s="545"/>
      <c r="T598" s="545"/>
    </row>
    <row r="599" spans="1:20" ht="14">
      <c r="A599" s="1"/>
      <c r="C599" s="545">
        <v>30337828314</v>
      </c>
      <c r="D599" s="545" t="s">
        <v>767</v>
      </c>
      <c r="E599" s="546">
        <v>45888</v>
      </c>
      <c r="F599" s="545"/>
      <c r="G599" s="546"/>
      <c r="H599" s="546"/>
      <c r="I599" s="545" t="s">
        <v>664</v>
      </c>
      <c r="J599" s="545" t="s">
        <v>674</v>
      </c>
      <c r="K599" s="545"/>
      <c r="L599" s="545"/>
      <c r="M599" s="545"/>
      <c r="N599" s="545" t="s">
        <v>772</v>
      </c>
      <c r="O599" s="545"/>
      <c r="P599" s="545"/>
      <c r="Q599" s="545"/>
      <c r="R599" s="545"/>
      <c r="S599" s="545"/>
      <c r="T599" s="545"/>
    </row>
    <row r="600" spans="1:20" ht="14">
      <c r="A600" s="1"/>
      <c r="C600" s="545">
        <v>30337828314</v>
      </c>
      <c r="D600" s="545" t="s">
        <v>767</v>
      </c>
      <c r="E600" s="546">
        <v>45888</v>
      </c>
      <c r="F600" s="545"/>
      <c r="G600" s="546"/>
      <c r="H600" s="546"/>
      <c r="I600" s="545" t="s">
        <v>667</v>
      </c>
      <c r="J600" s="545" t="s">
        <v>659</v>
      </c>
      <c r="K600" s="545"/>
      <c r="L600" s="545"/>
      <c r="M600" s="545"/>
      <c r="N600" s="545" t="s">
        <v>772</v>
      </c>
      <c r="O600" s="545"/>
      <c r="P600" s="545"/>
      <c r="Q600" s="545"/>
      <c r="R600" s="545"/>
      <c r="S600" s="545"/>
      <c r="T600" s="545"/>
    </row>
    <row r="601" spans="1:20" ht="14">
      <c r="A601" s="1"/>
      <c r="C601" s="545">
        <v>30337828314</v>
      </c>
      <c r="D601" s="545" t="s">
        <v>767</v>
      </c>
      <c r="E601" s="546">
        <v>45888</v>
      </c>
      <c r="F601" s="545"/>
      <c r="G601" s="546"/>
      <c r="H601" s="546"/>
      <c r="I601" s="545" t="s">
        <v>668</v>
      </c>
      <c r="J601" s="545" t="s">
        <v>669</v>
      </c>
      <c r="K601" s="545"/>
      <c r="L601" s="545"/>
      <c r="M601" s="545"/>
      <c r="N601" s="545" t="s">
        <v>772</v>
      </c>
      <c r="O601" s="545"/>
      <c r="P601" s="545"/>
      <c r="Q601" s="545"/>
      <c r="R601" s="545"/>
      <c r="S601" s="545"/>
      <c r="T601" s="545"/>
    </row>
    <row r="602" spans="1:20" ht="14">
      <c r="A602" s="1"/>
      <c r="C602" s="545">
        <v>30337828314</v>
      </c>
      <c r="D602" s="545" t="s">
        <v>767</v>
      </c>
      <c r="E602" s="546">
        <v>45888</v>
      </c>
      <c r="F602" s="545"/>
      <c r="G602" s="546"/>
      <c r="H602" s="546"/>
      <c r="I602" s="545" t="s">
        <v>670</v>
      </c>
      <c r="J602" s="545" t="s">
        <v>633</v>
      </c>
      <c r="K602" s="545"/>
      <c r="L602" s="545"/>
      <c r="M602" s="544">
        <v>529.87</v>
      </c>
      <c r="N602" s="545" t="s">
        <v>772</v>
      </c>
      <c r="O602" s="545"/>
      <c r="P602" s="545"/>
      <c r="Q602" s="545"/>
      <c r="R602" s="545"/>
      <c r="S602" s="545"/>
      <c r="T602" s="545"/>
    </row>
    <row r="603" spans="1:20" ht="14">
      <c r="A603" s="1"/>
      <c r="C603" s="545">
        <v>30337828314</v>
      </c>
      <c r="D603" s="545" t="s">
        <v>767</v>
      </c>
      <c r="E603" s="546">
        <v>45888</v>
      </c>
      <c r="F603" s="545"/>
      <c r="G603" s="546"/>
      <c r="H603" s="546"/>
      <c r="I603" s="545" t="s">
        <v>671</v>
      </c>
      <c r="J603" s="545" t="s">
        <v>671</v>
      </c>
      <c r="K603" s="545"/>
      <c r="L603" s="545"/>
      <c r="M603" s="545"/>
      <c r="N603" s="545" t="s">
        <v>772</v>
      </c>
      <c r="O603" s="545"/>
      <c r="P603" s="545"/>
      <c r="Q603" s="545"/>
      <c r="R603" s="545"/>
      <c r="S603" s="545"/>
      <c r="T603" s="545"/>
    </row>
    <row r="604" spans="1:20" ht="14">
      <c r="A604" s="1"/>
      <c r="C604" s="542">
        <v>30337828314</v>
      </c>
      <c r="D604" s="542" t="s">
        <v>767</v>
      </c>
      <c r="E604" s="543">
        <v>45922</v>
      </c>
      <c r="F604" s="542">
        <v>31</v>
      </c>
      <c r="G604" s="543">
        <v>45938</v>
      </c>
      <c r="H604" s="543">
        <v>45939</v>
      </c>
      <c r="I604" s="542" t="s">
        <v>648</v>
      </c>
      <c r="J604" s="542" t="s">
        <v>690</v>
      </c>
      <c r="K604" s="542">
        <v>55.26</v>
      </c>
      <c r="L604" s="542" t="s">
        <v>592</v>
      </c>
      <c r="M604" s="542"/>
      <c r="N604" s="542" t="s">
        <v>773</v>
      </c>
      <c r="O604" s="542"/>
      <c r="P604" s="542"/>
      <c r="Q604" s="542"/>
      <c r="R604" s="542"/>
      <c r="S604" s="542"/>
      <c r="T604" s="542"/>
    </row>
    <row r="605" spans="1:20" ht="14">
      <c r="A605" s="1"/>
      <c r="C605" s="542">
        <v>30337828314</v>
      </c>
      <c r="D605" s="542" t="s">
        <v>767</v>
      </c>
      <c r="E605" s="543">
        <v>45922</v>
      </c>
      <c r="F605" s="542">
        <v>31</v>
      </c>
      <c r="G605" s="543">
        <v>45938</v>
      </c>
      <c r="H605" s="543">
        <v>45939</v>
      </c>
      <c r="I605" s="542" t="s">
        <v>648</v>
      </c>
      <c r="J605" s="542" t="s">
        <v>649</v>
      </c>
      <c r="K605" s="542">
        <v>191.47</v>
      </c>
      <c r="L605" s="542" t="s">
        <v>592</v>
      </c>
      <c r="M605" s="542"/>
      <c r="N605" s="542" t="s">
        <v>675</v>
      </c>
      <c r="O605" s="542"/>
      <c r="P605" s="542"/>
      <c r="Q605" s="542"/>
      <c r="R605" s="542"/>
      <c r="S605" s="542"/>
      <c r="T605" s="542"/>
    </row>
    <row r="606" spans="1:20" ht="14">
      <c r="A606" s="1"/>
      <c r="C606" s="542">
        <v>30337828314</v>
      </c>
      <c r="D606" s="542" t="s">
        <v>767</v>
      </c>
      <c r="E606" s="543">
        <v>45922</v>
      </c>
      <c r="F606" s="542">
        <v>31</v>
      </c>
      <c r="G606" s="543">
        <v>45938</v>
      </c>
      <c r="H606" s="543">
        <v>45939</v>
      </c>
      <c r="I606" s="542" t="s">
        <v>651</v>
      </c>
      <c r="J606" s="542" t="s">
        <v>652</v>
      </c>
      <c r="K606" s="542"/>
      <c r="L606" s="542" t="s">
        <v>653</v>
      </c>
      <c r="M606" s="542"/>
      <c r="N606" s="542" t="s">
        <v>675</v>
      </c>
      <c r="O606" s="542"/>
      <c r="P606" s="542"/>
      <c r="Q606" s="542"/>
      <c r="R606" s="542"/>
      <c r="S606" s="542"/>
      <c r="T606" s="542"/>
    </row>
    <row r="607" spans="1:20" ht="14">
      <c r="A607" s="1"/>
      <c r="C607" s="542">
        <v>30337828314</v>
      </c>
      <c r="D607" s="542" t="s">
        <v>767</v>
      </c>
      <c r="E607" s="543">
        <v>45922</v>
      </c>
      <c r="F607" s="542"/>
      <c r="G607" s="543"/>
      <c r="H607" s="543"/>
      <c r="I607" s="542" t="s">
        <v>658</v>
      </c>
      <c r="J607" s="542" t="s">
        <v>659</v>
      </c>
      <c r="K607" s="542"/>
      <c r="L607" s="542"/>
      <c r="M607" s="542"/>
      <c r="N607" s="542" t="s">
        <v>774</v>
      </c>
      <c r="O607" s="542"/>
      <c r="P607" s="542"/>
      <c r="Q607" s="542"/>
      <c r="R607" s="542"/>
      <c r="S607" s="542"/>
      <c r="T607" s="542"/>
    </row>
    <row r="608" spans="1:20" ht="14">
      <c r="A608" s="1"/>
      <c r="C608" s="542">
        <v>30337828314</v>
      </c>
      <c r="D608" s="542" t="s">
        <v>767</v>
      </c>
      <c r="E608" s="543">
        <v>45922</v>
      </c>
      <c r="F608" s="542"/>
      <c r="G608" s="543"/>
      <c r="H608" s="543"/>
      <c r="I608" s="542" t="s">
        <v>664</v>
      </c>
      <c r="J608" s="542" t="s">
        <v>677</v>
      </c>
      <c r="K608" s="542"/>
      <c r="L608" s="542"/>
      <c r="M608" s="542"/>
      <c r="N608" s="542" t="s">
        <v>774</v>
      </c>
      <c r="O608" s="542"/>
      <c r="P608" s="542"/>
      <c r="Q608" s="542"/>
      <c r="R608" s="542"/>
      <c r="S608" s="542"/>
      <c r="T608" s="542"/>
    </row>
    <row r="609" spans="1:20" ht="14">
      <c r="A609" s="1"/>
      <c r="C609" s="542">
        <v>30337828314</v>
      </c>
      <c r="D609" s="542" t="s">
        <v>767</v>
      </c>
      <c r="E609" s="543">
        <v>45922</v>
      </c>
      <c r="F609" s="542"/>
      <c r="G609" s="543"/>
      <c r="H609" s="543"/>
      <c r="I609" s="542" t="s">
        <v>667</v>
      </c>
      <c r="J609" s="542" t="s">
        <v>659</v>
      </c>
      <c r="K609" s="542"/>
      <c r="L609" s="542"/>
      <c r="M609" s="542"/>
      <c r="N609" s="542" t="s">
        <v>774</v>
      </c>
      <c r="O609" s="542"/>
      <c r="P609" s="542"/>
      <c r="Q609" s="542"/>
      <c r="R609" s="542"/>
      <c r="S609" s="542"/>
      <c r="T609" s="542"/>
    </row>
    <row r="610" spans="1:20" ht="14">
      <c r="A610" s="1"/>
      <c r="C610" s="542">
        <v>30337828314</v>
      </c>
      <c r="D610" s="542" t="s">
        <v>767</v>
      </c>
      <c r="E610" s="543">
        <v>45922</v>
      </c>
      <c r="F610" s="542"/>
      <c r="G610" s="543"/>
      <c r="H610" s="543"/>
      <c r="I610" s="542" t="s">
        <v>668</v>
      </c>
      <c r="J610" s="542" t="s">
        <v>669</v>
      </c>
      <c r="K610" s="542"/>
      <c r="L610" s="542"/>
      <c r="M610" s="542"/>
      <c r="N610" s="542" t="s">
        <v>774</v>
      </c>
      <c r="O610" s="542"/>
      <c r="P610" s="542"/>
      <c r="Q610" s="542"/>
      <c r="R610" s="542"/>
      <c r="S610" s="542"/>
      <c r="T610" s="542"/>
    </row>
    <row r="611" spans="1:20" ht="14">
      <c r="A611" s="1"/>
      <c r="C611" s="542">
        <v>30337828314</v>
      </c>
      <c r="D611" s="542" t="s">
        <v>767</v>
      </c>
      <c r="E611" s="543">
        <v>45922</v>
      </c>
      <c r="F611" s="542"/>
      <c r="G611" s="543"/>
      <c r="H611" s="543"/>
      <c r="I611" s="542" t="s">
        <v>670</v>
      </c>
      <c r="J611" s="542" t="s">
        <v>633</v>
      </c>
      <c r="K611" s="542"/>
      <c r="L611" s="542"/>
      <c r="M611" s="544">
        <v>246.73</v>
      </c>
      <c r="N611" s="542" t="s">
        <v>774</v>
      </c>
      <c r="O611" s="542"/>
      <c r="P611" s="542"/>
      <c r="Q611" s="542"/>
      <c r="R611" s="542"/>
      <c r="S611" s="542"/>
      <c r="T611" s="542"/>
    </row>
    <row r="612" spans="1:20" ht="14">
      <c r="A612" s="1"/>
      <c r="C612" s="542">
        <v>30337828314</v>
      </c>
      <c r="D612" s="542" t="s">
        <v>767</v>
      </c>
      <c r="E612" s="543">
        <v>45922</v>
      </c>
      <c r="F612" s="542"/>
      <c r="G612" s="543"/>
      <c r="H612" s="543"/>
      <c r="I612" s="542" t="s">
        <v>671</v>
      </c>
      <c r="J612" s="542" t="s">
        <v>671</v>
      </c>
      <c r="K612" s="542"/>
      <c r="L612" s="542"/>
      <c r="M612" s="542"/>
      <c r="N612" s="542" t="s">
        <v>774</v>
      </c>
      <c r="O612" s="542"/>
      <c r="P612" s="542"/>
      <c r="Q612" s="542"/>
      <c r="R612" s="542"/>
      <c r="S612" s="542"/>
      <c r="T612" s="542"/>
    </row>
    <row r="613" spans="1:20" ht="14">
      <c r="A613" s="1"/>
      <c r="C613" s="545">
        <v>30337828314</v>
      </c>
      <c r="D613" s="545" t="s">
        <v>767</v>
      </c>
      <c r="E613" s="546">
        <v>45950</v>
      </c>
      <c r="F613" s="545">
        <v>30</v>
      </c>
      <c r="G613" s="546">
        <v>45910</v>
      </c>
      <c r="H613" s="546">
        <v>45940</v>
      </c>
      <c r="I613" s="545" t="s">
        <v>648</v>
      </c>
      <c r="J613" s="545" t="s">
        <v>690</v>
      </c>
      <c r="K613" s="545">
        <v>58.66</v>
      </c>
      <c r="L613" s="545" t="s">
        <v>592</v>
      </c>
      <c r="M613" s="545"/>
      <c r="N613" s="545" t="s">
        <v>775</v>
      </c>
      <c r="O613" s="545"/>
      <c r="P613" s="545"/>
      <c r="Q613" s="545"/>
      <c r="R613" s="545"/>
      <c r="S613" s="545"/>
      <c r="T613" s="545"/>
    </row>
    <row r="614" spans="1:20" ht="14">
      <c r="A614" s="1"/>
      <c r="C614" s="545">
        <v>30337828314</v>
      </c>
      <c r="D614" s="545" t="s">
        <v>767</v>
      </c>
      <c r="E614" s="546">
        <v>45950</v>
      </c>
      <c r="F614" s="545">
        <v>30</v>
      </c>
      <c r="G614" s="546">
        <v>45910</v>
      </c>
      <c r="H614" s="546">
        <v>45940</v>
      </c>
      <c r="I614" s="545" t="s">
        <v>648</v>
      </c>
      <c r="J614" s="545" t="s">
        <v>649</v>
      </c>
      <c r="K614" s="545">
        <v>434.26</v>
      </c>
      <c r="L614" s="545" t="s">
        <v>592</v>
      </c>
      <c r="M614" s="545"/>
      <c r="N614" s="545" t="s">
        <v>678</v>
      </c>
      <c r="O614" s="545"/>
      <c r="P614" s="545"/>
      <c r="Q614" s="545"/>
      <c r="R614" s="545"/>
      <c r="S614" s="545"/>
      <c r="T614" s="545"/>
    </row>
    <row r="615" spans="1:20" ht="14">
      <c r="A615" s="1"/>
      <c r="C615" s="545">
        <v>30337828314</v>
      </c>
      <c r="D615" s="545" t="s">
        <v>767</v>
      </c>
      <c r="E615" s="546">
        <v>45950</v>
      </c>
      <c r="F615" s="545">
        <v>30</v>
      </c>
      <c r="G615" s="546">
        <v>45910</v>
      </c>
      <c r="H615" s="546">
        <v>45940</v>
      </c>
      <c r="I615" s="545" t="s">
        <v>651</v>
      </c>
      <c r="J615" s="545" t="s">
        <v>652</v>
      </c>
      <c r="K615" s="545"/>
      <c r="L615" s="545" t="s">
        <v>653</v>
      </c>
      <c r="M615" s="545"/>
      <c r="N615" s="545" t="s">
        <v>678</v>
      </c>
      <c r="O615" s="545"/>
      <c r="P615" s="545"/>
      <c r="Q615" s="545"/>
      <c r="R615" s="545"/>
      <c r="S615" s="545"/>
      <c r="T615" s="545"/>
    </row>
    <row r="616" spans="1:20" ht="14">
      <c r="A616" s="1"/>
      <c r="C616" s="545">
        <v>30337828314</v>
      </c>
      <c r="D616" s="545" t="s">
        <v>767</v>
      </c>
      <c r="E616" s="546">
        <v>45950</v>
      </c>
      <c r="F616" s="545"/>
      <c r="G616" s="546"/>
      <c r="H616" s="546"/>
      <c r="I616" s="545" t="s">
        <v>658</v>
      </c>
      <c r="J616" s="545" t="s">
        <v>659</v>
      </c>
      <c r="K616" s="545"/>
      <c r="L616" s="545"/>
      <c r="M616" s="545"/>
      <c r="N616" s="545" t="s">
        <v>776</v>
      </c>
      <c r="O616" s="545"/>
      <c r="P616" s="545"/>
      <c r="Q616" s="545"/>
      <c r="R616" s="545"/>
      <c r="S616" s="545"/>
      <c r="T616" s="545"/>
    </row>
    <row r="617" spans="1:20" ht="14">
      <c r="A617" s="1"/>
      <c r="C617" s="545">
        <v>30337828314</v>
      </c>
      <c r="D617" s="545" t="s">
        <v>767</v>
      </c>
      <c r="E617" s="546">
        <v>45950</v>
      </c>
      <c r="F617" s="545"/>
      <c r="G617" s="546"/>
      <c r="H617" s="546"/>
      <c r="I617" s="545" t="s">
        <v>664</v>
      </c>
      <c r="J617" s="545" t="s">
        <v>677</v>
      </c>
      <c r="K617" s="545"/>
      <c r="L617" s="545"/>
      <c r="M617" s="545"/>
      <c r="N617" s="545" t="s">
        <v>776</v>
      </c>
      <c r="O617" s="545"/>
      <c r="P617" s="545"/>
      <c r="Q617" s="545"/>
      <c r="R617" s="545"/>
      <c r="S617" s="545"/>
      <c r="T617" s="545"/>
    </row>
    <row r="618" spans="1:20" ht="14">
      <c r="A618" s="1"/>
      <c r="C618" s="545">
        <v>30337828314</v>
      </c>
      <c r="D618" s="545" t="s">
        <v>767</v>
      </c>
      <c r="E618" s="546">
        <v>45950</v>
      </c>
      <c r="F618" s="545"/>
      <c r="G618" s="546"/>
      <c r="H618" s="546"/>
      <c r="I618" s="545" t="s">
        <v>664</v>
      </c>
      <c r="J618" s="545" t="s">
        <v>666</v>
      </c>
      <c r="K618" s="545"/>
      <c r="L618" s="545"/>
      <c r="M618" s="545"/>
      <c r="N618" s="545" t="s">
        <v>776</v>
      </c>
      <c r="O618" s="545"/>
      <c r="P618" s="545"/>
      <c r="Q618" s="545"/>
      <c r="R618" s="545"/>
      <c r="S618" s="545"/>
      <c r="T618" s="545"/>
    </row>
    <row r="619" spans="1:20" ht="14">
      <c r="A619" s="1"/>
      <c r="C619" s="545">
        <v>30337828314</v>
      </c>
      <c r="D619" s="545" t="s">
        <v>767</v>
      </c>
      <c r="E619" s="546">
        <v>45950</v>
      </c>
      <c r="F619" s="545"/>
      <c r="G619" s="546"/>
      <c r="H619" s="546"/>
      <c r="I619" s="545" t="s">
        <v>667</v>
      </c>
      <c r="J619" s="545" t="s">
        <v>659</v>
      </c>
      <c r="K619" s="545"/>
      <c r="L619" s="545"/>
      <c r="M619" s="545"/>
      <c r="N619" s="545" t="s">
        <v>776</v>
      </c>
      <c r="O619" s="545"/>
      <c r="P619" s="545"/>
      <c r="Q619" s="545"/>
      <c r="R619" s="545"/>
      <c r="S619" s="545"/>
      <c r="T619" s="545"/>
    </row>
    <row r="620" spans="1:20" ht="14">
      <c r="A620" s="1"/>
      <c r="C620" s="545">
        <v>30337828314</v>
      </c>
      <c r="D620" s="545" t="s">
        <v>767</v>
      </c>
      <c r="E620" s="546">
        <v>45950</v>
      </c>
      <c r="F620" s="545"/>
      <c r="G620" s="546"/>
      <c r="H620" s="546"/>
      <c r="I620" s="545" t="s">
        <v>668</v>
      </c>
      <c r="J620" s="545" t="s">
        <v>669</v>
      </c>
      <c r="K620" s="545"/>
      <c r="L620" s="545"/>
      <c r="M620" s="545"/>
      <c r="N620" s="545" t="s">
        <v>776</v>
      </c>
      <c r="O620" s="545"/>
      <c r="P620" s="545"/>
      <c r="Q620" s="545"/>
      <c r="R620" s="545"/>
      <c r="S620" s="545"/>
      <c r="T620" s="545"/>
    </row>
    <row r="621" spans="1:20" ht="14">
      <c r="A621" s="1"/>
      <c r="C621" s="545">
        <v>30337828314</v>
      </c>
      <c r="D621" s="545" t="s">
        <v>767</v>
      </c>
      <c r="E621" s="546">
        <v>45950</v>
      </c>
      <c r="F621" s="545"/>
      <c r="G621" s="546"/>
      <c r="H621" s="546"/>
      <c r="I621" s="545" t="s">
        <v>670</v>
      </c>
      <c r="J621" s="545" t="s">
        <v>633</v>
      </c>
      <c r="K621" s="545"/>
      <c r="L621" s="545"/>
      <c r="M621" s="544">
        <v>492.92</v>
      </c>
      <c r="N621" s="545" t="s">
        <v>776</v>
      </c>
      <c r="O621" s="545"/>
      <c r="P621" s="545"/>
      <c r="Q621" s="545"/>
      <c r="R621" s="545"/>
      <c r="S621" s="545"/>
      <c r="T621" s="545"/>
    </row>
    <row r="622" spans="1:20" ht="14">
      <c r="A622" s="1"/>
      <c r="C622" s="545">
        <v>30337828314</v>
      </c>
      <c r="D622" s="545" t="s">
        <v>767</v>
      </c>
      <c r="E622" s="546">
        <v>45950</v>
      </c>
      <c r="F622" s="545"/>
      <c r="G622" s="546"/>
      <c r="H622" s="546"/>
      <c r="I622" s="545" t="s">
        <v>671</v>
      </c>
      <c r="J622" s="545" t="s">
        <v>671</v>
      </c>
      <c r="K622" s="545"/>
      <c r="L622" s="545"/>
      <c r="M622" s="545"/>
      <c r="N622" s="545" t="s">
        <v>776</v>
      </c>
      <c r="O622" s="545"/>
      <c r="P622" s="545"/>
      <c r="Q622" s="545"/>
      <c r="R622" s="545"/>
      <c r="S622" s="545"/>
      <c r="T622" s="545"/>
    </row>
    <row r="623" spans="1:20" ht="14">
      <c r="A623" s="1"/>
      <c r="C623" s="542">
        <v>30337828314</v>
      </c>
      <c r="D623" s="542" t="s">
        <v>767</v>
      </c>
      <c r="E623" s="543">
        <v>45980</v>
      </c>
      <c r="F623" s="542">
        <v>31</v>
      </c>
      <c r="G623" s="543">
        <v>45940</v>
      </c>
      <c r="H623" s="543">
        <v>45971</v>
      </c>
      <c r="I623" s="542" t="s">
        <v>648</v>
      </c>
      <c r="J623" s="542" t="s">
        <v>690</v>
      </c>
      <c r="K623" s="542">
        <v>111.28</v>
      </c>
      <c r="L623" s="542" t="s">
        <v>592</v>
      </c>
      <c r="M623" s="542"/>
      <c r="N623" s="542" t="s">
        <v>777</v>
      </c>
      <c r="O623" s="542"/>
      <c r="P623" s="542"/>
      <c r="Q623" s="542"/>
      <c r="R623" s="542"/>
      <c r="S623" s="542"/>
      <c r="T623" s="542"/>
    </row>
    <row r="624" spans="1:20" ht="14">
      <c r="A624" s="1"/>
      <c r="C624" s="542">
        <v>30337828314</v>
      </c>
      <c r="D624" s="542" t="s">
        <v>767</v>
      </c>
      <c r="E624" s="543">
        <v>45980</v>
      </c>
      <c r="F624" s="542">
        <v>31</v>
      </c>
      <c r="G624" s="543">
        <v>45940</v>
      </c>
      <c r="H624" s="543">
        <v>45971</v>
      </c>
      <c r="I624" s="542" t="s">
        <v>648</v>
      </c>
      <c r="J624" s="542" t="s">
        <v>649</v>
      </c>
      <c r="K624" s="542">
        <v>1137.94</v>
      </c>
      <c r="L624" s="542" t="s">
        <v>592</v>
      </c>
      <c r="M624" s="542"/>
      <c r="N624" s="542" t="s">
        <v>680</v>
      </c>
      <c r="O624" s="542"/>
      <c r="P624" s="542"/>
      <c r="Q624" s="542"/>
      <c r="R624" s="542"/>
      <c r="S624" s="542"/>
      <c r="T624" s="542"/>
    </row>
    <row r="625" spans="1:20" ht="14">
      <c r="A625" s="1"/>
      <c r="C625" s="542">
        <v>30337828314</v>
      </c>
      <c r="D625" s="542" t="s">
        <v>767</v>
      </c>
      <c r="E625" s="543">
        <v>45980</v>
      </c>
      <c r="F625" s="542">
        <v>31</v>
      </c>
      <c r="G625" s="543">
        <v>45940</v>
      </c>
      <c r="H625" s="543">
        <v>45971</v>
      </c>
      <c r="I625" s="542" t="s">
        <v>651</v>
      </c>
      <c r="J625" s="542" t="s">
        <v>652</v>
      </c>
      <c r="K625" s="542"/>
      <c r="L625" s="542" t="s">
        <v>653</v>
      </c>
      <c r="M625" s="542"/>
      <c r="N625" s="542" t="s">
        <v>680</v>
      </c>
      <c r="O625" s="542"/>
      <c r="P625" s="542"/>
      <c r="Q625" s="542"/>
      <c r="R625" s="542"/>
      <c r="S625" s="542"/>
      <c r="T625" s="542"/>
    </row>
    <row r="626" spans="1:20" ht="14">
      <c r="A626" s="1"/>
      <c r="C626" s="542">
        <v>30337828314</v>
      </c>
      <c r="D626" s="542" t="s">
        <v>767</v>
      </c>
      <c r="E626" s="543">
        <v>45980</v>
      </c>
      <c r="F626" s="542"/>
      <c r="G626" s="543"/>
      <c r="H626" s="543"/>
      <c r="I626" s="542" t="s">
        <v>658</v>
      </c>
      <c r="J626" s="542" t="s">
        <v>659</v>
      </c>
      <c r="K626" s="542"/>
      <c r="L626" s="542"/>
      <c r="M626" s="542"/>
      <c r="N626" s="542" t="s">
        <v>778</v>
      </c>
      <c r="O626" s="542"/>
      <c r="P626" s="542"/>
      <c r="Q626" s="542"/>
      <c r="R626" s="542"/>
      <c r="S626" s="542"/>
      <c r="T626" s="542"/>
    </row>
    <row r="627" spans="1:20" ht="14">
      <c r="A627" s="1"/>
      <c r="C627" s="542">
        <v>30337828314</v>
      </c>
      <c r="D627" s="542" t="s">
        <v>767</v>
      </c>
      <c r="E627" s="543">
        <v>45980</v>
      </c>
      <c r="F627" s="542"/>
      <c r="G627" s="543"/>
      <c r="H627" s="543"/>
      <c r="I627" s="542" t="s">
        <v>664</v>
      </c>
      <c r="J627" s="542" t="s">
        <v>682</v>
      </c>
      <c r="K627" s="542"/>
      <c r="L627" s="542"/>
      <c r="M627" s="542"/>
      <c r="N627" s="542" t="s">
        <v>778</v>
      </c>
      <c r="O627" s="542"/>
      <c r="P627" s="542"/>
      <c r="Q627" s="542"/>
      <c r="R627" s="542"/>
      <c r="S627" s="542"/>
      <c r="T627" s="542"/>
    </row>
    <row r="628" spans="1:20" ht="14">
      <c r="A628" s="1"/>
      <c r="C628" s="542">
        <v>30337828314</v>
      </c>
      <c r="D628" s="542" t="s">
        <v>767</v>
      </c>
      <c r="E628" s="543">
        <v>45980</v>
      </c>
      <c r="F628" s="542"/>
      <c r="G628" s="543"/>
      <c r="H628" s="543"/>
      <c r="I628" s="542" t="s">
        <v>667</v>
      </c>
      <c r="J628" s="542" t="s">
        <v>659</v>
      </c>
      <c r="K628" s="542"/>
      <c r="L628" s="542"/>
      <c r="M628" s="542"/>
      <c r="N628" s="542" t="s">
        <v>778</v>
      </c>
      <c r="O628" s="542"/>
      <c r="P628" s="542"/>
      <c r="Q628" s="542"/>
      <c r="R628" s="542"/>
      <c r="S628" s="542"/>
      <c r="T628" s="542"/>
    </row>
    <row r="629" spans="1:20" ht="14">
      <c r="A629" s="1"/>
      <c r="C629" s="542">
        <v>30337828314</v>
      </c>
      <c r="D629" s="542" t="s">
        <v>767</v>
      </c>
      <c r="E629" s="543">
        <v>45980</v>
      </c>
      <c r="F629" s="542"/>
      <c r="G629" s="543"/>
      <c r="H629" s="543"/>
      <c r="I629" s="542" t="s">
        <v>668</v>
      </c>
      <c r="J629" s="542" t="s">
        <v>669</v>
      </c>
      <c r="K629" s="542"/>
      <c r="L629" s="542"/>
      <c r="M629" s="542"/>
      <c r="N629" s="542" t="s">
        <v>778</v>
      </c>
      <c r="O629" s="542"/>
      <c r="P629" s="542"/>
      <c r="Q629" s="542"/>
      <c r="R629" s="542"/>
      <c r="S629" s="542"/>
      <c r="T629" s="542"/>
    </row>
    <row r="630" spans="1:20" ht="14">
      <c r="A630" s="1"/>
      <c r="C630" s="542">
        <v>30337828314</v>
      </c>
      <c r="D630" s="542" t="s">
        <v>767</v>
      </c>
      <c r="E630" s="543">
        <v>45980</v>
      </c>
      <c r="F630" s="542"/>
      <c r="G630" s="543"/>
      <c r="H630" s="543"/>
      <c r="I630" s="542" t="s">
        <v>670</v>
      </c>
      <c r="J630" s="542" t="s">
        <v>633</v>
      </c>
      <c r="K630" s="542"/>
      <c r="L630" s="542"/>
      <c r="M630" s="544">
        <v>1249.22</v>
      </c>
      <c r="N630" s="542" t="s">
        <v>778</v>
      </c>
      <c r="O630" s="542"/>
      <c r="P630" s="542"/>
      <c r="Q630" s="542"/>
      <c r="R630" s="542"/>
      <c r="S630" s="542"/>
      <c r="T630" s="542"/>
    </row>
    <row r="631" spans="1:20" ht="14">
      <c r="A631" s="1"/>
      <c r="C631" s="542">
        <v>30337828314</v>
      </c>
      <c r="D631" s="542" t="s">
        <v>767</v>
      </c>
      <c r="E631" s="543">
        <v>45980</v>
      </c>
      <c r="F631" s="542"/>
      <c r="G631" s="543"/>
      <c r="H631" s="543"/>
      <c r="I631" s="542" t="s">
        <v>671</v>
      </c>
      <c r="J631" s="542" t="s">
        <v>671</v>
      </c>
      <c r="K631" s="542"/>
      <c r="L631" s="542"/>
      <c r="M631" s="542"/>
      <c r="N631" s="542" t="s">
        <v>778</v>
      </c>
      <c r="O631" s="542"/>
      <c r="P631" s="542"/>
      <c r="Q631" s="542"/>
      <c r="R631" s="542"/>
      <c r="S631" s="542"/>
      <c r="T631" s="542"/>
    </row>
    <row r="632" spans="1:20" ht="14">
      <c r="A632" s="1"/>
      <c r="C632" s="545">
        <v>30337828314</v>
      </c>
      <c r="D632" s="545" t="s">
        <v>767</v>
      </c>
      <c r="E632" s="546">
        <v>46010</v>
      </c>
      <c r="F632" s="545">
        <v>30</v>
      </c>
      <c r="G632" s="546">
        <v>45971</v>
      </c>
      <c r="H632" s="546">
        <v>46001</v>
      </c>
      <c r="I632" s="545" t="s">
        <v>648</v>
      </c>
      <c r="J632" s="545" t="s">
        <v>649</v>
      </c>
      <c r="K632" s="545">
        <v>1109.83</v>
      </c>
      <c r="L632" s="545" t="s">
        <v>592</v>
      </c>
      <c r="M632" s="545"/>
      <c r="N632" s="545" t="s">
        <v>683</v>
      </c>
      <c r="O632" s="545"/>
      <c r="P632" s="545"/>
      <c r="Q632" s="545"/>
      <c r="R632" s="545"/>
      <c r="S632" s="545"/>
      <c r="T632" s="545"/>
    </row>
    <row r="633" spans="1:20" ht="14">
      <c r="A633" s="1"/>
      <c r="C633" s="545">
        <v>30337828314</v>
      </c>
      <c r="D633" s="545" t="s">
        <v>767</v>
      </c>
      <c r="E633" s="546">
        <v>46010</v>
      </c>
      <c r="F633" s="545">
        <v>30</v>
      </c>
      <c r="G633" s="546">
        <v>45971</v>
      </c>
      <c r="H633" s="546">
        <v>46001</v>
      </c>
      <c r="I633" s="545" t="s">
        <v>651</v>
      </c>
      <c r="J633" s="545" t="s">
        <v>652</v>
      </c>
      <c r="K633" s="545"/>
      <c r="L633" s="545" t="s">
        <v>653</v>
      </c>
      <c r="M633" s="545"/>
      <c r="N633" s="545" t="s">
        <v>683</v>
      </c>
      <c r="O633" s="545"/>
      <c r="P633" s="545"/>
      <c r="Q633" s="545"/>
      <c r="R633" s="545"/>
      <c r="S633" s="545"/>
      <c r="T633" s="545"/>
    </row>
    <row r="634" spans="1:20" ht="14">
      <c r="A634" s="1"/>
      <c r="C634" s="545">
        <v>30337828314</v>
      </c>
      <c r="D634" s="545" t="s">
        <v>767</v>
      </c>
      <c r="E634" s="546">
        <v>46010</v>
      </c>
      <c r="F634" s="545">
        <v>30</v>
      </c>
      <c r="G634" s="546">
        <v>45971</v>
      </c>
      <c r="H634" s="546">
        <v>46001</v>
      </c>
      <c r="I634" s="545" t="s">
        <v>648</v>
      </c>
      <c r="J634" s="545" t="s">
        <v>690</v>
      </c>
      <c r="K634" s="545">
        <v>68.28</v>
      </c>
      <c r="L634" s="545" t="s">
        <v>592</v>
      </c>
      <c r="M634" s="545"/>
      <c r="N634" s="545" t="s">
        <v>779</v>
      </c>
      <c r="O634" s="545"/>
      <c r="P634" s="545"/>
      <c r="Q634" s="545"/>
      <c r="R634" s="545"/>
      <c r="S634" s="545"/>
      <c r="T634" s="545"/>
    </row>
    <row r="635" spans="1:20" ht="14">
      <c r="A635" s="1"/>
      <c r="C635" s="545">
        <v>30337828314</v>
      </c>
      <c r="D635" s="545" t="s">
        <v>767</v>
      </c>
      <c r="E635" s="546">
        <v>46010</v>
      </c>
      <c r="F635" s="545"/>
      <c r="G635" s="546"/>
      <c r="H635" s="546"/>
      <c r="I635" s="545" t="s">
        <v>658</v>
      </c>
      <c r="J635" s="545" t="s">
        <v>659</v>
      </c>
      <c r="K635" s="545"/>
      <c r="L635" s="545"/>
      <c r="M635" s="545"/>
      <c r="N635" s="545" t="s">
        <v>780</v>
      </c>
      <c r="O635" s="545"/>
      <c r="P635" s="545"/>
      <c r="Q635" s="545"/>
      <c r="R635" s="545"/>
      <c r="S635" s="545"/>
      <c r="T635" s="545"/>
    </row>
    <row r="636" spans="1:20" ht="14">
      <c r="A636" s="1"/>
      <c r="C636" s="545">
        <v>30337828314</v>
      </c>
      <c r="D636" s="545" t="s">
        <v>767</v>
      </c>
      <c r="E636" s="546">
        <v>46010</v>
      </c>
      <c r="F636" s="545"/>
      <c r="G636" s="546"/>
      <c r="H636" s="546"/>
      <c r="I636" s="545" t="s">
        <v>664</v>
      </c>
      <c r="J636" s="545" t="s">
        <v>677</v>
      </c>
      <c r="K636" s="545"/>
      <c r="L636" s="545"/>
      <c r="M636" s="545"/>
      <c r="N636" s="545" t="s">
        <v>780</v>
      </c>
      <c r="O636" s="545"/>
      <c r="P636" s="545"/>
      <c r="Q636" s="545"/>
      <c r="R636" s="545"/>
      <c r="S636" s="545"/>
      <c r="T636" s="545"/>
    </row>
    <row r="637" spans="1:20" ht="14">
      <c r="A637" s="1"/>
      <c r="C637" s="545">
        <v>30337828314</v>
      </c>
      <c r="D637" s="545" t="s">
        <v>767</v>
      </c>
      <c r="E637" s="546">
        <v>46010</v>
      </c>
      <c r="F637" s="545"/>
      <c r="G637" s="546"/>
      <c r="H637" s="546"/>
      <c r="I637" s="545" t="s">
        <v>667</v>
      </c>
      <c r="J637" s="545" t="s">
        <v>659</v>
      </c>
      <c r="K637" s="545"/>
      <c r="L637" s="545"/>
      <c r="M637" s="545"/>
      <c r="N637" s="545" t="s">
        <v>780</v>
      </c>
      <c r="O637" s="545"/>
      <c r="P637" s="545"/>
      <c r="Q637" s="545"/>
      <c r="R637" s="545"/>
      <c r="S637" s="545"/>
      <c r="T637" s="545"/>
    </row>
    <row r="638" spans="1:20" ht="14">
      <c r="A638" s="1"/>
      <c r="C638" s="545">
        <v>30337828314</v>
      </c>
      <c r="D638" s="545" t="s">
        <v>767</v>
      </c>
      <c r="E638" s="546">
        <v>46010</v>
      </c>
      <c r="F638" s="545"/>
      <c r="G638" s="546"/>
      <c r="H638" s="546"/>
      <c r="I638" s="545" t="s">
        <v>668</v>
      </c>
      <c r="J638" s="545" t="s">
        <v>669</v>
      </c>
      <c r="K638" s="545"/>
      <c r="L638" s="545"/>
      <c r="M638" s="545"/>
      <c r="N638" s="545" t="s">
        <v>780</v>
      </c>
      <c r="O638" s="545"/>
      <c r="P638" s="545"/>
      <c r="Q638" s="545"/>
      <c r="R638" s="545"/>
      <c r="S638" s="545"/>
      <c r="T638" s="545"/>
    </row>
    <row r="639" spans="1:20" ht="14">
      <c r="A639" s="1"/>
      <c r="C639" s="545">
        <v>30337828314</v>
      </c>
      <c r="D639" s="545" t="s">
        <v>767</v>
      </c>
      <c r="E639" s="546">
        <v>46010</v>
      </c>
      <c r="F639" s="545"/>
      <c r="G639" s="546"/>
      <c r="H639" s="546"/>
      <c r="I639" s="545" t="s">
        <v>670</v>
      </c>
      <c r="J639" s="545" t="s">
        <v>633</v>
      </c>
      <c r="K639" s="545"/>
      <c r="L639" s="545"/>
      <c r="M639" s="544">
        <v>1178.1099999999999</v>
      </c>
      <c r="N639" s="545" t="s">
        <v>780</v>
      </c>
      <c r="O639" s="545"/>
      <c r="P639" s="545"/>
      <c r="Q639" s="545"/>
      <c r="R639" s="545"/>
      <c r="S639" s="545"/>
      <c r="T639" s="545"/>
    </row>
    <row r="640" spans="1:20" ht="14">
      <c r="A640" s="1"/>
      <c r="C640" s="545">
        <v>30337828314</v>
      </c>
      <c r="D640" s="545" t="s">
        <v>767</v>
      </c>
      <c r="E640" s="546">
        <v>46010</v>
      </c>
      <c r="F640" s="545"/>
      <c r="G640" s="546"/>
      <c r="H640" s="546"/>
      <c r="I640" s="545" t="s">
        <v>671</v>
      </c>
      <c r="J640" s="545" t="s">
        <v>671</v>
      </c>
      <c r="K640" s="545"/>
      <c r="L640" s="545"/>
      <c r="M640" s="545"/>
      <c r="N640" s="545" t="s">
        <v>780</v>
      </c>
      <c r="O640" s="545"/>
      <c r="P640" s="545"/>
      <c r="Q640" s="545"/>
      <c r="R640" s="545"/>
      <c r="S640" s="545"/>
      <c r="T640" s="545"/>
    </row>
    <row r="641" spans="1:20" ht="14">
      <c r="A641" s="1"/>
      <c r="C641" s="545">
        <v>30337828314</v>
      </c>
      <c r="D641" s="545" t="s">
        <v>767</v>
      </c>
      <c r="E641" s="546">
        <v>46042</v>
      </c>
      <c r="F641" s="545">
        <v>31</v>
      </c>
      <c r="G641" s="546">
        <v>46001</v>
      </c>
      <c r="H641" s="546">
        <v>46032</v>
      </c>
      <c r="I641" s="545" t="s">
        <v>648</v>
      </c>
      <c r="J641" s="545" t="s">
        <v>649</v>
      </c>
      <c r="K641" s="545">
        <v>1081.5899999999999</v>
      </c>
      <c r="L641" s="545" t="s">
        <v>592</v>
      </c>
      <c r="M641" s="545"/>
      <c r="N641" s="545" t="s">
        <v>685</v>
      </c>
      <c r="O641" s="545"/>
      <c r="P641" s="545"/>
      <c r="Q641" s="545"/>
      <c r="R641" s="545"/>
      <c r="S641" s="545"/>
      <c r="T641" s="545"/>
    </row>
    <row r="642" spans="1:20" ht="14">
      <c r="A642" s="1"/>
      <c r="C642" s="545">
        <v>30337828314</v>
      </c>
      <c r="D642" s="545" t="s">
        <v>767</v>
      </c>
      <c r="E642" s="546">
        <v>46042</v>
      </c>
      <c r="F642" s="545">
        <v>31</v>
      </c>
      <c r="G642" s="546">
        <v>46001</v>
      </c>
      <c r="H642" s="546">
        <v>46032</v>
      </c>
      <c r="I642" s="545" t="s">
        <v>651</v>
      </c>
      <c r="J642" s="545" t="s">
        <v>652</v>
      </c>
      <c r="K642" s="545"/>
      <c r="L642" s="545" t="s">
        <v>653</v>
      </c>
      <c r="M642" s="545"/>
      <c r="N642" s="545" t="s">
        <v>685</v>
      </c>
      <c r="O642" s="545"/>
      <c r="P642" s="545"/>
      <c r="Q642" s="545"/>
      <c r="R642" s="545"/>
      <c r="S642" s="545"/>
      <c r="T642" s="545"/>
    </row>
    <row r="643" spans="1:20" ht="14">
      <c r="A643" s="1"/>
      <c r="C643" s="545">
        <v>30337828314</v>
      </c>
      <c r="D643" s="545" t="s">
        <v>767</v>
      </c>
      <c r="E643" s="546">
        <v>46042</v>
      </c>
      <c r="F643" s="545">
        <v>31</v>
      </c>
      <c r="G643" s="546">
        <v>46001</v>
      </c>
      <c r="H643" s="546">
        <v>46032</v>
      </c>
      <c r="I643" s="545" t="s">
        <v>648</v>
      </c>
      <c r="J643" s="545" t="s">
        <v>690</v>
      </c>
      <c r="K643" s="545">
        <v>66.569999999999993</v>
      </c>
      <c r="L643" s="545" t="s">
        <v>592</v>
      </c>
      <c r="M643" s="545"/>
      <c r="N643" s="545" t="s">
        <v>781</v>
      </c>
      <c r="O643" s="545"/>
      <c r="P643" s="545"/>
      <c r="Q643" s="545"/>
      <c r="R643" s="545"/>
      <c r="S643" s="545"/>
      <c r="T643" s="545"/>
    </row>
    <row r="644" spans="1:20" ht="14">
      <c r="A644" s="1"/>
      <c r="C644" s="545">
        <v>30337828314</v>
      </c>
      <c r="D644" s="545" t="s">
        <v>767</v>
      </c>
      <c r="E644" s="546">
        <v>46042</v>
      </c>
      <c r="F644" s="545"/>
      <c r="G644" s="546"/>
      <c r="H644" s="546"/>
      <c r="I644" s="545" t="s">
        <v>658</v>
      </c>
      <c r="J644" s="545" t="s">
        <v>659</v>
      </c>
      <c r="K644" s="545"/>
      <c r="L644" s="545"/>
      <c r="M644" s="545"/>
      <c r="N644" s="545" t="s">
        <v>782</v>
      </c>
      <c r="O644" s="545"/>
      <c r="P644" s="545"/>
      <c r="Q644" s="545"/>
      <c r="R644" s="545"/>
      <c r="S644" s="545"/>
      <c r="T644" s="545"/>
    </row>
    <row r="645" spans="1:20" ht="14">
      <c r="A645" s="1"/>
      <c r="C645" s="545">
        <v>30337828314</v>
      </c>
      <c r="D645" s="545" t="s">
        <v>767</v>
      </c>
      <c r="E645" s="546">
        <v>46042</v>
      </c>
      <c r="F645" s="545"/>
      <c r="G645" s="546"/>
      <c r="H645" s="546"/>
      <c r="I645" s="545" t="s">
        <v>668</v>
      </c>
      <c r="J645" s="545" t="s">
        <v>669</v>
      </c>
      <c r="K645" s="545"/>
      <c r="L645" s="545"/>
      <c r="M645" s="545"/>
      <c r="N645" s="545" t="s">
        <v>782</v>
      </c>
      <c r="O645" s="545"/>
      <c r="P645" s="545"/>
      <c r="Q645" s="545"/>
      <c r="R645" s="545"/>
      <c r="S645" s="545"/>
      <c r="T645" s="545"/>
    </row>
    <row r="646" spans="1:20" ht="14">
      <c r="A646" s="1"/>
      <c r="C646" s="545">
        <v>30337828314</v>
      </c>
      <c r="D646" s="545" t="s">
        <v>767</v>
      </c>
      <c r="E646" s="546">
        <v>46042</v>
      </c>
      <c r="F646" s="545"/>
      <c r="G646" s="546"/>
      <c r="H646" s="546"/>
      <c r="I646" s="545" t="s">
        <v>670</v>
      </c>
      <c r="J646" s="545" t="s">
        <v>633</v>
      </c>
      <c r="K646" s="545"/>
      <c r="L646" s="545"/>
      <c r="M646" s="544">
        <v>1148.1600000000001</v>
      </c>
      <c r="N646" s="545" t="s">
        <v>782</v>
      </c>
      <c r="O646" s="545"/>
      <c r="P646" s="545"/>
      <c r="Q646" s="545"/>
      <c r="R646" s="545"/>
      <c r="S646" s="545"/>
      <c r="T646" s="545"/>
    </row>
    <row r="647" spans="1:20" ht="14">
      <c r="A647" s="1"/>
      <c r="C647" s="545">
        <v>30337828314</v>
      </c>
      <c r="D647" s="545" t="s">
        <v>767</v>
      </c>
      <c r="E647" s="546">
        <v>46042</v>
      </c>
      <c r="F647" s="545"/>
      <c r="G647" s="546"/>
      <c r="H647" s="546"/>
      <c r="I647" s="545" t="s">
        <v>671</v>
      </c>
      <c r="J647" s="545" t="s">
        <v>671</v>
      </c>
      <c r="K647" s="545"/>
      <c r="L647" s="545"/>
      <c r="M647" s="545"/>
      <c r="N647" s="545" t="s">
        <v>782</v>
      </c>
      <c r="O647" s="545"/>
      <c r="P647" s="545"/>
      <c r="Q647" s="545"/>
      <c r="R647" s="545"/>
      <c r="S647" s="545"/>
      <c r="T647" s="545"/>
    </row>
    <row r="648" spans="1:20" ht="14">
      <c r="A648" s="1"/>
      <c r="C648" s="542">
        <v>30337828494</v>
      </c>
      <c r="D648" s="542" t="s">
        <v>783</v>
      </c>
      <c r="E648" s="543">
        <v>45860</v>
      </c>
      <c r="F648" s="542">
        <v>19</v>
      </c>
      <c r="G648" s="543">
        <v>45820</v>
      </c>
      <c r="H648" s="543">
        <v>45839</v>
      </c>
      <c r="I648" s="542" t="s">
        <v>648</v>
      </c>
      <c r="J648" s="542" t="s">
        <v>649</v>
      </c>
      <c r="K648" s="542">
        <v>8.77</v>
      </c>
      <c r="L648" s="542" t="s">
        <v>592</v>
      </c>
      <c r="M648" s="542"/>
      <c r="N648" s="542" t="s">
        <v>784</v>
      </c>
      <c r="O648" s="542"/>
      <c r="P648" s="542"/>
      <c r="Q648" s="542"/>
      <c r="R648" s="542"/>
      <c r="S648" s="542"/>
      <c r="T648" s="542"/>
    </row>
    <row r="649" spans="1:20" ht="14">
      <c r="A649" s="1"/>
      <c r="C649" s="542">
        <v>30337828494</v>
      </c>
      <c r="D649" s="542" t="s">
        <v>783</v>
      </c>
      <c r="E649" s="543">
        <v>45860</v>
      </c>
      <c r="F649" s="542">
        <v>19</v>
      </c>
      <c r="G649" s="543">
        <v>45820</v>
      </c>
      <c r="H649" s="543">
        <v>45839</v>
      </c>
      <c r="I649" s="542" t="s">
        <v>651</v>
      </c>
      <c r="J649" s="542" t="s">
        <v>652</v>
      </c>
      <c r="K649" s="542"/>
      <c r="L649" s="542" t="s">
        <v>653</v>
      </c>
      <c r="M649" s="542"/>
      <c r="N649" s="542" t="s">
        <v>784</v>
      </c>
      <c r="O649" s="542"/>
      <c r="P649" s="542"/>
      <c r="Q649" s="542"/>
      <c r="R649" s="542"/>
      <c r="S649" s="542"/>
      <c r="T649" s="542"/>
    </row>
    <row r="650" spans="1:20" ht="14">
      <c r="A650" s="1"/>
      <c r="C650" s="542">
        <v>30337828494</v>
      </c>
      <c r="D650" s="542" t="s">
        <v>783</v>
      </c>
      <c r="E650" s="543">
        <v>45860</v>
      </c>
      <c r="F650" s="542">
        <v>19</v>
      </c>
      <c r="G650" s="543">
        <v>45820</v>
      </c>
      <c r="H650" s="543">
        <v>45839</v>
      </c>
      <c r="I650" s="542" t="s">
        <v>648</v>
      </c>
      <c r="J650" s="542" t="s">
        <v>690</v>
      </c>
      <c r="K650" s="542">
        <v>31.43</v>
      </c>
      <c r="L650" s="542" t="s">
        <v>592</v>
      </c>
      <c r="M650" s="542"/>
      <c r="N650" s="542" t="s">
        <v>785</v>
      </c>
      <c r="O650" s="542"/>
      <c r="P650" s="542"/>
      <c r="Q650" s="542"/>
      <c r="R650" s="542"/>
      <c r="S650" s="542"/>
      <c r="T650" s="542"/>
    </row>
    <row r="651" spans="1:20" ht="14">
      <c r="A651" s="1"/>
      <c r="C651" s="542">
        <v>30337828494</v>
      </c>
      <c r="D651" s="542" t="s">
        <v>783</v>
      </c>
      <c r="E651" s="543">
        <v>45860</v>
      </c>
      <c r="F651" s="542">
        <v>19</v>
      </c>
      <c r="G651" s="543">
        <v>45820</v>
      </c>
      <c r="H651" s="543">
        <v>45839</v>
      </c>
      <c r="I651" s="542" t="s">
        <v>651</v>
      </c>
      <c r="J651" s="542" t="s">
        <v>652</v>
      </c>
      <c r="K651" s="542"/>
      <c r="L651" s="542" t="s">
        <v>653</v>
      </c>
      <c r="M651" s="542"/>
      <c r="N651" s="542" t="s">
        <v>785</v>
      </c>
      <c r="O651" s="542"/>
      <c r="P651" s="542"/>
      <c r="Q651" s="542"/>
      <c r="R651" s="542"/>
      <c r="S651" s="542"/>
      <c r="T651" s="542"/>
    </row>
    <row r="652" spans="1:20" ht="14">
      <c r="A652" s="1"/>
      <c r="C652" s="542">
        <v>30337828494</v>
      </c>
      <c r="D652" s="542" t="s">
        <v>783</v>
      </c>
      <c r="E652" s="543">
        <v>45860</v>
      </c>
      <c r="F652" s="542">
        <v>11</v>
      </c>
      <c r="G652" s="543">
        <v>45839</v>
      </c>
      <c r="H652" s="543">
        <v>45850</v>
      </c>
      <c r="I652" s="542" t="s">
        <v>648</v>
      </c>
      <c r="J652" s="542" t="s">
        <v>649</v>
      </c>
      <c r="K652" s="547">
        <v>4.76</v>
      </c>
      <c r="L652" s="542" t="s">
        <v>592</v>
      </c>
      <c r="M652" s="542"/>
      <c r="N652" s="542" t="s">
        <v>786</v>
      </c>
      <c r="O652" s="542"/>
      <c r="P652" s="542"/>
      <c r="Q652" s="542"/>
      <c r="R652" s="542"/>
      <c r="S652" s="542"/>
      <c r="T652" s="542"/>
    </row>
    <row r="653" spans="1:20" ht="14">
      <c r="A653" s="1"/>
      <c r="C653" s="542">
        <v>30337828494</v>
      </c>
      <c r="D653" s="542" t="s">
        <v>783</v>
      </c>
      <c r="E653" s="543">
        <v>45860</v>
      </c>
      <c r="F653" s="542">
        <v>11</v>
      </c>
      <c r="G653" s="543">
        <v>45839</v>
      </c>
      <c r="H653" s="543">
        <v>45850</v>
      </c>
      <c r="I653" s="542" t="s">
        <v>651</v>
      </c>
      <c r="J653" s="542" t="s">
        <v>652</v>
      </c>
      <c r="K653" s="547"/>
      <c r="L653" s="542" t="s">
        <v>653</v>
      </c>
      <c r="M653" s="542"/>
      <c r="N653" s="542" t="s">
        <v>786</v>
      </c>
      <c r="O653" s="542"/>
      <c r="P653" s="542"/>
      <c r="Q653" s="542"/>
      <c r="R653" s="542"/>
      <c r="S653" s="542"/>
      <c r="T653" s="542"/>
    </row>
    <row r="654" spans="1:20" ht="14">
      <c r="A654" s="1"/>
      <c r="C654" s="542">
        <v>30337828494</v>
      </c>
      <c r="D654" s="542" t="s">
        <v>783</v>
      </c>
      <c r="E654" s="543">
        <v>45860</v>
      </c>
      <c r="F654" s="542">
        <v>11</v>
      </c>
      <c r="G654" s="543">
        <v>45839</v>
      </c>
      <c r="H654" s="543">
        <v>45850</v>
      </c>
      <c r="I654" s="542" t="s">
        <v>648</v>
      </c>
      <c r="J654" s="542" t="s">
        <v>690</v>
      </c>
      <c r="K654" s="547">
        <v>18.03</v>
      </c>
      <c r="L654" s="542" t="s">
        <v>592</v>
      </c>
      <c r="M654" s="542"/>
      <c r="N654" s="542" t="s">
        <v>787</v>
      </c>
      <c r="O654" s="542"/>
      <c r="P654" s="542"/>
      <c r="Q654" s="542"/>
      <c r="R654" s="542"/>
      <c r="S654" s="542"/>
      <c r="T654" s="542"/>
    </row>
    <row r="655" spans="1:20" ht="14">
      <c r="A655" s="1"/>
      <c r="C655" s="542">
        <v>30337828494</v>
      </c>
      <c r="D655" s="542" t="s">
        <v>783</v>
      </c>
      <c r="E655" s="543">
        <v>45860</v>
      </c>
      <c r="F655" s="542"/>
      <c r="G655" s="543"/>
      <c r="H655" s="543"/>
      <c r="I655" s="542" t="s">
        <v>658</v>
      </c>
      <c r="J655" s="542" t="s">
        <v>659</v>
      </c>
      <c r="K655" s="542"/>
      <c r="L655" s="542"/>
      <c r="M655" s="542"/>
      <c r="N655" s="542" t="s">
        <v>788</v>
      </c>
      <c r="O655" s="542"/>
      <c r="P655" s="542"/>
      <c r="Q655" s="542"/>
      <c r="R655" s="542"/>
      <c r="S655" s="542"/>
      <c r="T655" s="542"/>
    </row>
    <row r="656" spans="1:20" ht="14">
      <c r="A656" s="1"/>
      <c r="C656" s="542">
        <v>30337828494</v>
      </c>
      <c r="D656" s="542" t="s">
        <v>783</v>
      </c>
      <c r="E656" s="543">
        <v>45860</v>
      </c>
      <c r="F656" s="542"/>
      <c r="G656" s="543"/>
      <c r="H656" s="543"/>
      <c r="I656" s="542" t="s">
        <v>664</v>
      </c>
      <c r="J656" s="542" t="s">
        <v>666</v>
      </c>
      <c r="K656" s="542"/>
      <c r="L656" s="542"/>
      <c r="M656" s="542"/>
      <c r="N656" s="542" t="s">
        <v>788</v>
      </c>
      <c r="O656" s="542"/>
      <c r="P656" s="542"/>
      <c r="Q656" s="542"/>
      <c r="R656" s="542"/>
      <c r="S656" s="542"/>
      <c r="T656" s="542"/>
    </row>
    <row r="657" spans="1:20" ht="14">
      <c r="A657" s="1"/>
      <c r="C657" s="542">
        <v>30337828494</v>
      </c>
      <c r="D657" s="542" t="s">
        <v>783</v>
      </c>
      <c r="E657" s="543">
        <v>45860</v>
      </c>
      <c r="F657" s="542"/>
      <c r="G657" s="543"/>
      <c r="H657" s="543"/>
      <c r="I657" s="542" t="s">
        <v>667</v>
      </c>
      <c r="J657" s="542" t="s">
        <v>659</v>
      </c>
      <c r="K657" s="542"/>
      <c r="L657" s="542"/>
      <c r="M657" s="542"/>
      <c r="N657" s="542" t="s">
        <v>788</v>
      </c>
      <c r="O657" s="542"/>
      <c r="P657" s="542"/>
      <c r="Q657" s="542"/>
      <c r="R657" s="542"/>
      <c r="S657" s="542"/>
      <c r="T657" s="542"/>
    </row>
    <row r="658" spans="1:20" ht="14">
      <c r="A658" s="1"/>
      <c r="C658" s="542">
        <v>30337828494</v>
      </c>
      <c r="D658" s="542" t="s">
        <v>783</v>
      </c>
      <c r="E658" s="543">
        <v>45860</v>
      </c>
      <c r="F658" s="542"/>
      <c r="G658" s="543"/>
      <c r="H658" s="543"/>
      <c r="I658" s="542" t="s">
        <v>668</v>
      </c>
      <c r="J658" s="542" t="s">
        <v>669</v>
      </c>
      <c r="K658" s="542"/>
      <c r="L658" s="542"/>
      <c r="M658" s="542"/>
      <c r="N658" s="542" t="s">
        <v>788</v>
      </c>
      <c r="O658" s="542"/>
      <c r="P658" s="542"/>
      <c r="Q658" s="542"/>
      <c r="R658" s="542"/>
      <c r="S658" s="542"/>
      <c r="T658" s="542"/>
    </row>
    <row r="659" spans="1:20" ht="14">
      <c r="A659" s="1"/>
      <c r="C659" s="542">
        <v>30337828494</v>
      </c>
      <c r="D659" s="542" t="s">
        <v>783</v>
      </c>
      <c r="E659" s="543">
        <v>45860</v>
      </c>
      <c r="F659" s="542"/>
      <c r="G659" s="543"/>
      <c r="H659" s="543"/>
      <c r="I659" s="542" t="s">
        <v>670</v>
      </c>
      <c r="J659" s="542" t="s">
        <v>633</v>
      </c>
      <c r="K659" s="544">
        <f>K652+K654</f>
        <v>22.79</v>
      </c>
      <c r="L659" s="542" t="s">
        <v>592</v>
      </c>
      <c r="M659" s="542">
        <v>62.99</v>
      </c>
      <c r="N659" s="542" t="s">
        <v>788</v>
      </c>
      <c r="O659" s="542"/>
      <c r="P659" s="542"/>
      <c r="Q659" s="542"/>
      <c r="R659" s="542"/>
      <c r="S659" s="542"/>
      <c r="T659" s="542"/>
    </row>
    <row r="660" spans="1:20" ht="14">
      <c r="A660" s="1"/>
      <c r="C660" s="542">
        <v>30337828494</v>
      </c>
      <c r="D660" s="542" t="s">
        <v>783</v>
      </c>
      <c r="E660" s="543">
        <v>45860</v>
      </c>
      <c r="F660" s="542"/>
      <c r="G660" s="543"/>
      <c r="H660" s="543"/>
      <c r="I660" s="542" t="s">
        <v>671</v>
      </c>
      <c r="J660" s="542" t="s">
        <v>671</v>
      </c>
      <c r="K660" s="542"/>
      <c r="L660" s="542"/>
      <c r="M660" s="542"/>
      <c r="N660" s="542" t="s">
        <v>788</v>
      </c>
      <c r="O660" s="542"/>
      <c r="P660" s="542"/>
      <c r="Q660" s="542"/>
      <c r="R660" s="542"/>
      <c r="S660" s="542"/>
      <c r="T660" s="542"/>
    </row>
    <row r="661" spans="1:20" ht="14">
      <c r="A661" s="1"/>
      <c r="C661" s="545">
        <v>30337828494</v>
      </c>
      <c r="D661" s="545" t="s">
        <v>783</v>
      </c>
      <c r="E661" s="546">
        <v>45888</v>
      </c>
      <c r="F661" s="545">
        <v>31</v>
      </c>
      <c r="G661" s="546">
        <v>45850</v>
      </c>
      <c r="H661" s="546">
        <v>45881</v>
      </c>
      <c r="I661" s="545" t="s">
        <v>648</v>
      </c>
      <c r="J661" s="545" t="s">
        <v>649</v>
      </c>
      <c r="K661" s="545">
        <v>13.44</v>
      </c>
      <c r="L661" s="545" t="s">
        <v>592</v>
      </c>
      <c r="M661" s="545"/>
      <c r="N661" s="545" t="s">
        <v>789</v>
      </c>
      <c r="O661" s="545"/>
      <c r="P661" s="545"/>
      <c r="Q661" s="545"/>
      <c r="R661" s="545"/>
      <c r="S661" s="545"/>
      <c r="T661" s="545"/>
    </row>
    <row r="662" spans="1:20" ht="14">
      <c r="A662" s="1"/>
      <c r="C662" s="545">
        <v>30337828494</v>
      </c>
      <c r="D662" s="545" t="s">
        <v>783</v>
      </c>
      <c r="E662" s="546">
        <v>45888</v>
      </c>
      <c r="F662" s="545">
        <v>31</v>
      </c>
      <c r="G662" s="546">
        <v>45850</v>
      </c>
      <c r="H662" s="546">
        <v>45881</v>
      </c>
      <c r="I662" s="545" t="s">
        <v>651</v>
      </c>
      <c r="J662" s="545" t="s">
        <v>652</v>
      </c>
      <c r="K662" s="545"/>
      <c r="L662" s="545" t="s">
        <v>653</v>
      </c>
      <c r="M662" s="545"/>
      <c r="N662" s="545" t="s">
        <v>789</v>
      </c>
      <c r="O662" s="545"/>
      <c r="P662" s="545"/>
      <c r="Q662" s="545"/>
      <c r="R662" s="545"/>
      <c r="S662" s="545"/>
      <c r="T662" s="545"/>
    </row>
    <row r="663" spans="1:20" ht="14">
      <c r="A663" s="1"/>
      <c r="C663" s="545">
        <v>30337828494</v>
      </c>
      <c r="D663" s="545" t="s">
        <v>783</v>
      </c>
      <c r="E663" s="546">
        <v>45888</v>
      </c>
      <c r="F663" s="545">
        <v>31</v>
      </c>
      <c r="G663" s="546">
        <v>45850</v>
      </c>
      <c r="H663" s="546">
        <v>45881</v>
      </c>
      <c r="I663" s="545" t="s">
        <v>648</v>
      </c>
      <c r="J663" s="545" t="s">
        <v>690</v>
      </c>
      <c r="K663" s="545">
        <v>49.53</v>
      </c>
      <c r="L663" s="545" t="s">
        <v>592</v>
      </c>
      <c r="M663" s="545"/>
      <c r="N663" s="545" t="s">
        <v>790</v>
      </c>
      <c r="O663" s="545"/>
      <c r="P663" s="545"/>
      <c r="Q663" s="545"/>
      <c r="R663" s="545"/>
      <c r="S663" s="545"/>
      <c r="T663" s="545"/>
    </row>
    <row r="664" spans="1:20" ht="14">
      <c r="A664" s="1"/>
      <c r="C664" s="545">
        <v>30337828494</v>
      </c>
      <c r="D664" s="545" t="s">
        <v>783</v>
      </c>
      <c r="E664" s="546">
        <v>45888</v>
      </c>
      <c r="F664" s="545"/>
      <c r="G664" s="546"/>
      <c r="H664" s="546"/>
      <c r="I664" s="545" t="s">
        <v>658</v>
      </c>
      <c r="J664" s="545" t="s">
        <v>659</v>
      </c>
      <c r="K664" s="545"/>
      <c r="L664" s="545"/>
      <c r="M664" s="545"/>
      <c r="N664" s="545" t="s">
        <v>791</v>
      </c>
      <c r="O664" s="545"/>
      <c r="P664" s="545"/>
      <c r="Q664" s="545"/>
      <c r="R664" s="545"/>
      <c r="S664" s="545"/>
      <c r="T664" s="545"/>
    </row>
    <row r="665" spans="1:20" ht="14">
      <c r="A665" s="1"/>
      <c r="C665" s="545">
        <v>30337828494</v>
      </c>
      <c r="D665" s="545" t="s">
        <v>783</v>
      </c>
      <c r="E665" s="546">
        <v>45888</v>
      </c>
      <c r="F665" s="545"/>
      <c r="G665" s="546"/>
      <c r="H665" s="546"/>
      <c r="I665" s="545" t="s">
        <v>661</v>
      </c>
      <c r="J665" s="545" t="s">
        <v>674</v>
      </c>
      <c r="K665" s="545"/>
      <c r="L665" s="545"/>
      <c r="M665" s="545"/>
      <c r="N665" s="545" t="s">
        <v>791</v>
      </c>
      <c r="O665" s="545"/>
      <c r="P665" s="545"/>
      <c r="Q665" s="545"/>
      <c r="R665" s="545"/>
      <c r="S665" s="545"/>
      <c r="T665" s="545"/>
    </row>
    <row r="666" spans="1:20" ht="14">
      <c r="A666" s="1"/>
      <c r="C666" s="545">
        <v>30337828494</v>
      </c>
      <c r="D666" s="545" t="s">
        <v>783</v>
      </c>
      <c r="E666" s="546">
        <v>45888</v>
      </c>
      <c r="F666" s="545"/>
      <c r="G666" s="546"/>
      <c r="H666" s="546"/>
      <c r="I666" s="545" t="s">
        <v>663</v>
      </c>
      <c r="J666" s="545" t="s">
        <v>659</v>
      </c>
      <c r="K666" s="545"/>
      <c r="L666" s="545"/>
      <c r="M666" s="545"/>
      <c r="N666" s="545" t="s">
        <v>791</v>
      </c>
      <c r="O666" s="545"/>
      <c r="P666" s="545"/>
      <c r="Q666" s="545"/>
      <c r="R666" s="545"/>
      <c r="S666" s="545"/>
      <c r="T666" s="545"/>
    </row>
    <row r="667" spans="1:20" ht="14">
      <c r="A667" s="1"/>
      <c r="C667" s="545">
        <v>30337828494</v>
      </c>
      <c r="D667" s="545" t="s">
        <v>783</v>
      </c>
      <c r="E667" s="546">
        <v>45888</v>
      </c>
      <c r="F667" s="545"/>
      <c r="G667" s="546"/>
      <c r="H667" s="546"/>
      <c r="I667" s="545" t="s">
        <v>668</v>
      </c>
      <c r="J667" s="545" t="s">
        <v>669</v>
      </c>
      <c r="K667" s="545"/>
      <c r="L667" s="545"/>
      <c r="M667" s="545"/>
      <c r="N667" s="545" t="s">
        <v>791</v>
      </c>
      <c r="O667" s="545"/>
      <c r="P667" s="545"/>
      <c r="Q667" s="545"/>
      <c r="R667" s="545"/>
      <c r="S667" s="545"/>
      <c r="T667" s="545"/>
    </row>
    <row r="668" spans="1:20" ht="14">
      <c r="A668" s="1"/>
      <c r="C668" s="545">
        <v>30337828494</v>
      </c>
      <c r="D668" s="545" t="s">
        <v>783</v>
      </c>
      <c r="E668" s="546">
        <v>45888</v>
      </c>
      <c r="F668" s="545"/>
      <c r="G668" s="546"/>
      <c r="H668" s="546"/>
      <c r="I668" s="545" t="s">
        <v>670</v>
      </c>
      <c r="J668" s="545" t="s">
        <v>633</v>
      </c>
      <c r="K668" s="545"/>
      <c r="L668" s="545"/>
      <c r="M668" s="544">
        <v>62.97</v>
      </c>
      <c r="N668" s="545" t="s">
        <v>791</v>
      </c>
      <c r="O668" s="545"/>
      <c r="P668" s="545"/>
      <c r="Q668" s="545"/>
      <c r="R668" s="545"/>
      <c r="S668" s="545"/>
      <c r="T668" s="545"/>
    </row>
    <row r="669" spans="1:20" ht="14">
      <c r="A669" s="1"/>
      <c r="C669" s="545">
        <v>30337828494</v>
      </c>
      <c r="D669" s="545" t="s">
        <v>783</v>
      </c>
      <c r="E669" s="546">
        <v>45888</v>
      </c>
      <c r="F669" s="545"/>
      <c r="G669" s="546"/>
      <c r="H669" s="546"/>
      <c r="I669" s="545" t="s">
        <v>671</v>
      </c>
      <c r="J669" s="545" t="s">
        <v>671</v>
      </c>
      <c r="K669" s="545"/>
      <c r="L669" s="545"/>
      <c r="M669" s="545"/>
      <c r="N669" s="545" t="s">
        <v>791</v>
      </c>
      <c r="O669" s="545"/>
      <c r="P669" s="545"/>
      <c r="Q669" s="545"/>
      <c r="R669" s="545"/>
      <c r="S669" s="545"/>
      <c r="T669" s="545"/>
    </row>
    <row r="670" spans="1:20" ht="14">
      <c r="A670" s="1"/>
      <c r="C670" s="542">
        <v>30337828494</v>
      </c>
      <c r="D670" s="542" t="s">
        <v>783</v>
      </c>
      <c r="E670" s="543">
        <v>45922</v>
      </c>
      <c r="F670" s="542">
        <v>31</v>
      </c>
      <c r="G670" s="543">
        <v>45999</v>
      </c>
      <c r="H670" s="543">
        <v>46000</v>
      </c>
      <c r="I670" s="542" t="s">
        <v>648</v>
      </c>
      <c r="J670" s="542" t="s">
        <v>649</v>
      </c>
      <c r="K670" s="542">
        <v>13.34</v>
      </c>
      <c r="L670" s="542" t="s">
        <v>592</v>
      </c>
      <c r="M670" s="542"/>
      <c r="N670" s="542" t="s">
        <v>792</v>
      </c>
      <c r="O670" s="542"/>
      <c r="P670" s="542"/>
      <c r="Q670" s="542"/>
      <c r="R670" s="542"/>
      <c r="S670" s="542"/>
      <c r="T670" s="542"/>
    </row>
    <row r="671" spans="1:20" ht="14">
      <c r="A671" s="1"/>
      <c r="C671" s="542">
        <v>30337828494</v>
      </c>
      <c r="D671" s="542" t="s">
        <v>783</v>
      </c>
      <c r="E671" s="543">
        <v>45922</v>
      </c>
      <c r="F671" s="542">
        <v>31</v>
      </c>
      <c r="G671" s="543">
        <v>45999</v>
      </c>
      <c r="H671" s="543">
        <v>46000</v>
      </c>
      <c r="I671" s="542" t="s">
        <v>651</v>
      </c>
      <c r="J671" s="542" t="s">
        <v>652</v>
      </c>
      <c r="K671" s="542"/>
      <c r="L671" s="542" t="s">
        <v>653</v>
      </c>
      <c r="M671" s="542"/>
      <c r="N671" s="542" t="s">
        <v>792</v>
      </c>
      <c r="O671" s="542"/>
      <c r="P671" s="542"/>
      <c r="Q671" s="542"/>
      <c r="R671" s="542"/>
      <c r="S671" s="542"/>
      <c r="T671" s="542"/>
    </row>
    <row r="672" spans="1:20" ht="14">
      <c r="A672" s="1"/>
      <c r="C672" s="542">
        <v>30337828494</v>
      </c>
      <c r="D672" s="542" t="s">
        <v>783</v>
      </c>
      <c r="E672" s="543">
        <v>45922</v>
      </c>
      <c r="F672" s="542">
        <v>31</v>
      </c>
      <c r="G672" s="543">
        <v>45999</v>
      </c>
      <c r="H672" s="543">
        <v>46000</v>
      </c>
      <c r="I672" s="542" t="s">
        <v>648</v>
      </c>
      <c r="J672" s="542" t="s">
        <v>690</v>
      </c>
      <c r="K672" s="542">
        <v>47.45</v>
      </c>
      <c r="L672" s="542" t="s">
        <v>592</v>
      </c>
      <c r="M672" s="542"/>
      <c r="N672" s="542" t="s">
        <v>793</v>
      </c>
      <c r="O672" s="542"/>
      <c r="P672" s="542"/>
      <c r="Q672" s="542"/>
      <c r="R672" s="542"/>
      <c r="S672" s="542"/>
      <c r="T672" s="542"/>
    </row>
    <row r="673" spans="1:20" ht="14">
      <c r="A673" s="1"/>
      <c r="C673" s="542">
        <v>30337828494</v>
      </c>
      <c r="D673" s="542" t="s">
        <v>783</v>
      </c>
      <c r="E673" s="543">
        <v>45922</v>
      </c>
      <c r="F673" s="542"/>
      <c r="G673" s="543"/>
      <c r="H673" s="543"/>
      <c r="I673" s="542" t="s">
        <v>658</v>
      </c>
      <c r="J673" s="542" t="s">
        <v>659</v>
      </c>
      <c r="K673" s="542"/>
      <c r="L673" s="542"/>
      <c r="M673" s="542"/>
      <c r="N673" s="542" t="s">
        <v>794</v>
      </c>
      <c r="O673" s="542"/>
      <c r="P673" s="542"/>
      <c r="Q673" s="542"/>
      <c r="R673" s="542"/>
      <c r="S673" s="542"/>
      <c r="T673" s="542"/>
    </row>
    <row r="674" spans="1:20" ht="14">
      <c r="A674" s="1"/>
      <c r="C674" s="542">
        <v>30337828494</v>
      </c>
      <c r="D674" s="542" t="s">
        <v>783</v>
      </c>
      <c r="E674" s="543">
        <v>45922</v>
      </c>
      <c r="F674" s="542"/>
      <c r="G674" s="543"/>
      <c r="H674" s="543"/>
      <c r="I674" s="542" t="s">
        <v>664</v>
      </c>
      <c r="J674" s="542" t="s">
        <v>677</v>
      </c>
      <c r="K674" s="542"/>
      <c r="L674" s="542"/>
      <c r="M674" s="542"/>
      <c r="N674" s="542" t="s">
        <v>794</v>
      </c>
      <c r="O674" s="542"/>
      <c r="P674" s="542"/>
      <c r="Q674" s="542"/>
      <c r="R674" s="542"/>
      <c r="S674" s="542"/>
      <c r="T674" s="542"/>
    </row>
    <row r="675" spans="1:20" ht="14">
      <c r="A675" s="1"/>
      <c r="C675" s="542">
        <v>30337828494</v>
      </c>
      <c r="D675" s="542" t="s">
        <v>783</v>
      </c>
      <c r="E675" s="543">
        <v>45922</v>
      </c>
      <c r="F675" s="542"/>
      <c r="G675" s="543"/>
      <c r="H675" s="543"/>
      <c r="I675" s="542" t="s">
        <v>667</v>
      </c>
      <c r="J675" s="542" t="s">
        <v>659</v>
      </c>
      <c r="K675" s="542"/>
      <c r="L675" s="542"/>
      <c r="M675" s="542"/>
      <c r="N675" s="542" t="s">
        <v>794</v>
      </c>
      <c r="O675" s="542"/>
      <c r="P675" s="542"/>
      <c r="Q675" s="542"/>
      <c r="R675" s="542"/>
      <c r="S675" s="542"/>
      <c r="T675" s="542"/>
    </row>
    <row r="676" spans="1:20" ht="14">
      <c r="A676" s="1"/>
      <c r="C676" s="542">
        <v>30337828494</v>
      </c>
      <c r="D676" s="542" t="s">
        <v>783</v>
      </c>
      <c r="E676" s="543">
        <v>45922</v>
      </c>
      <c r="F676" s="542"/>
      <c r="G676" s="543"/>
      <c r="H676" s="543"/>
      <c r="I676" s="542" t="s">
        <v>668</v>
      </c>
      <c r="J676" s="542" t="s">
        <v>669</v>
      </c>
      <c r="K676" s="542"/>
      <c r="L676" s="542"/>
      <c r="M676" s="542"/>
      <c r="N676" s="542" t="s">
        <v>794</v>
      </c>
      <c r="O676" s="542"/>
      <c r="P676" s="542"/>
      <c r="Q676" s="542"/>
      <c r="R676" s="542"/>
      <c r="S676" s="542"/>
      <c r="T676" s="542"/>
    </row>
    <row r="677" spans="1:20" ht="14">
      <c r="A677" s="1"/>
      <c r="C677" s="542">
        <v>30337828494</v>
      </c>
      <c r="D677" s="542" t="s">
        <v>783</v>
      </c>
      <c r="E677" s="543">
        <v>45922</v>
      </c>
      <c r="F677" s="542"/>
      <c r="G677" s="543"/>
      <c r="H677" s="543"/>
      <c r="I677" s="542" t="s">
        <v>670</v>
      </c>
      <c r="J677" s="542" t="s">
        <v>633</v>
      </c>
      <c r="K677" s="542"/>
      <c r="L677" s="542"/>
      <c r="M677" s="544">
        <v>60.79</v>
      </c>
      <c r="N677" s="542" t="s">
        <v>794</v>
      </c>
      <c r="O677" s="542"/>
      <c r="P677" s="542"/>
      <c r="Q677" s="542"/>
      <c r="R677" s="542"/>
      <c r="S677" s="542"/>
      <c r="T677" s="542"/>
    </row>
    <row r="678" spans="1:20" ht="14">
      <c r="A678" s="1"/>
      <c r="C678" s="542">
        <v>30337828494</v>
      </c>
      <c r="D678" s="542" t="s">
        <v>783</v>
      </c>
      <c r="E678" s="543">
        <v>45922</v>
      </c>
      <c r="F678" s="542"/>
      <c r="G678" s="543"/>
      <c r="H678" s="543"/>
      <c r="I678" s="542" t="s">
        <v>671</v>
      </c>
      <c r="J678" s="542" t="s">
        <v>671</v>
      </c>
      <c r="K678" s="542"/>
      <c r="L678" s="542"/>
      <c r="M678" s="542"/>
      <c r="N678" s="542" t="s">
        <v>794</v>
      </c>
      <c r="O678" s="542"/>
      <c r="P678" s="542"/>
      <c r="Q678" s="542"/>
      <c r="R678" s="542"/>
      <c r="S678" s="542"/>
      <c r="T678" s="542"/>
    </row>
    <row r="679" spans="1:20" ht="14">
      <c r="A679" s="1"/>
      <c r="C679" s="545">
        <v>30337828494</v>
      </c>
      <c r="D679" s="545" t="s">
        <v>783</v>
      </c>
      <c r="E679" s="546">
        <v>45950</v>
      </c>
      <c r="F679" s="545">
        <v>30</v>
      </c>
      <c r="G679" s="546">
        <v>45912</v>
      </c>
      <c r="H679" s="546">
        <v>45942</v>
      </c>
      <c r="I679" s="545" t="s">
        <v>648</v>
      </c>
      <c r="J679" s="545" t="s">
        <v>649</v>
      </c>
      <c r="K679" s="545">
        <v>43.17</v>
      </c>
      <c r="L679" s="545" t="s">
        <v>592</v>
      </c>
      <c r="M679" s="545"/>
      <c r="N679" s="545" t="s">
        <v>795</v>
      </c>
      <c r="O679" s="545"/>
      <c r="P679" s="545"/>
      <c r="Q679" s="545"/>
      <c r="R679" s="545"/>
      <c r="S679" s="545"/>
      <c r="T679" s="545"/>
    </row>
    <row r="680" spans="1:20" ht="14">
      <c r="A680" s="1"/>
      <c r="C680" s="545">
        <v>30337828494</v>
      </c>
      <c r="D680" s="545" t="s">
        <v>783</v>
      </c>
      <c r="E680" s="546">
        <v>45950</v>
      </c>
      <c r="F680" s="545">
        <v>30</v>
      </c>
      <c r="G680" s="546">
        <v>45912</v>
      </c>
      <c r="H680" s="546">
        <v>45942</v>
      </c>
      <c r="I680" s="545" t="s">
        <v>651</v>
      </c>
      <c r="J680" s="545" t="s">
        <v>652</v>
      </c>
      <c r="K680" s="545"/>
      <c r="L680" s="545" t="s">
        <v>653</v>
      </c>
      <c r="M680" s="545"/>
      <c r="N680" s="545" t="s">
        <v>795</v>
      </c>
      <c r="O680" s="545"/>
      <c r="P680" s="545"/>
      <c r="Q680" s="545"/>
      <c r="R680" s="545"/>
      <c r="S680" s="545"/>
      <c r="T680" s="545"/>
    </row>
    <row r="681" spans="1:20" ht="14">
      <c r="A681" s="1"/>
      <c r="C681" s="545">
        <v>30337828494</v>
      </c>
      <c r="D681" s="545" t="s">
        <v>783</v>
      </c>
      <c r="E681" s="546">
        <v>45950</v>
      </c>
      <c r="F681" s="545">
        <v>30</v>
      </c>
      <c r="G681" s="546">
        <v>45912</v>
      </c>
      <c r="H681" s="546">
        <v>45942</v>
      </c>
      <c r="I681" s="545" t="s">
        <v>648</v>
      </c>
      <c r="J681" s="545" t="s">
        <v>690</v>
      </c>
      <c r="K681" s="545">
        <v>40.96</v>
      </c>
      <c r="L681" s="545" t="s">
        <v>592</v>
      </c>
      <c r="M681" s="545"/>
      <c r="N681" s="545" t="s">
        <v>796</v>
      </c>
      <c r="O681" s="545"/>
      <c r="P681" s="545"/>
      <c r="Q681" s="545"/>
      <c r="R681" s="545"/>
      <c r="S681" s="545"/>
      <c r="T681" s="545"/>
    </row>
    <row r="682" spans="1:20" ht="14">
      <c r="A682" s="1"/>
      <c r="C682" s="545">
        <v>30337828494</v>
      </c>
      <c r="D682" s="545" t="s">
        <v>783</v>
      </c>
      <c r="E682" s="546">
        <v>45950</v>
      </c>
      <c r="F682" s="545"/>
      <c r="G682" s="546"/>
      <c r="H682" s="546"/>
      <c r="I682" s="545" t="s">
        <v>658</v>
      </c>
      <c r="J682" s="545" t="s">
        <v>659</v>
      </c>
      <c r="K682" s="545"/>
      <c r="L682" s="545"/>
      <c r="M682" s="545"/>
      <c r="N682" s="545" t="s">
        <v>797</v>
      </c>
      <c r="O682" s="545"/>
      <c r="P682" s="545"/>
      <c r="Q682" s="545"/>
      <c r="R682" s="545"/>
      <c r="S682" s="545"/>
      <c r="T682" s="545"/>
    </row>
    <row r="683" spans="1:20" ht="14">
      <c r="A683" s="1"/>
      <c r="C683" s="545">
        <v>30337828494</v>
      </c>
      <c r="D683" s="545" t="s">
        <v>783</v>
      </c>
      <c r="E683" s="546">
        <v>45950</v>
      </c>
      <c r="F683" s="545"/>
      <c r="G683" s="546"/>
      <c r="H683" s="546"/>
      <c r="I683" s="545" t="s">
        <v>664</v>
      </c>
      <c r="J683" s="545" t="s">
        <v>677</v>
      </c>
      <c r="K683" s="545"/>
      <c r="L683" s="545"/>
      <c r="M683" s="545"/>
      <c r="N683" s="545" t="s">
        <v>797</v>
      </c>
      <c r="O683" s="545"/>
      <c r="P683" s="545"/>
      <c r="Q683" s="545"/>
      <c r="R683" s="545"/>
      <c r="S683" s="545"/>
      <c r="T683" s="545"/>
    </row>
    <row r="684" spans="1:20" ht="14">
      <c r="A684" s="1"/>
      <c r="C684" s="545">
        <v>30337828494</v>
      </c>
      <c r="D684" s="545" t="s">
        <v>783</v>
      </c>
      <c r="E684" s="546">
        <v>45950</v>
      </c>
      <c r="F684" s="545"/>
      <c r="G684" s="546"/>
      <c r="H684" s="546"/>
      <c r="I684" s="545" t="s">
        <v>664</v>
      </c>
      <c r="J684" s="545" t="s">
        <v>666</v>
      </c>
      <c r="K684" s="545"/>
      <c r="L684" s="545"/>
      <c r="M684" s="545"/>
      <c r="N684" s="545" t="s">
        <v>797</v>
      </c>
      <c r="O684" s="545"/>
      <c r="P684" s="545"/>
      <c r="Q684" s="545"/>
      <c r="R684" s="545"/>
      <c r="S684" s="545"/>
      <c r="T684" s="545"/>
    </row>
    <row r="685" spans="1:20" ht="14">
      <c r="A685" s="1"/>
      <c r="C685" s="545">
        <v>30337828494</v>
      </c>
      <c r="D685" s="545" t="s">
        <v>783</v>
      </c>
      <c r="E685" s="546">
        <v>45950</v>
      </c>
      <c r="F685" s="545"/>
      <c r="G685" s="546"/>
      <c r="H685" s="546"/>
      <c r="I685" s="545" t="s">
        <v>667</v>
      </c>
      <c r="J685" s="545" t="s">
        <v>659</v>
      </c>
      <c r="K685" s="545"/>
      <c r="L685" s="545"/>
      <c r="M685" s="545"/>
      <c r="N685" s="545" t="s">
        <v>797</v>
      </c>
      <c r="O685" s="545"/>
      <c r="P685" s="545"/>
      <c r="Q685" s="545"/>
      <c r="R685" s="545"/>
      <c r="S685" s="545"/>
      <c r="T685" s="545"/>
    </row>
    <row r="686" spans="1:20" ht="14">
      <c r="A686" s="1"/>
      <c r="C686" s="545">
        <v>30337828494</v>
      </c>
      <c r="D686" s="545" t="s">
        <v>783</v>
      </c>
      <c r="E686" s="546">
        <v>45950</v>
      </c>
      <c r="F686" s="545"/>
      <c r="G686" s="546"/>
      <c r="H686" s="546"/>
      <c r="I686" s="545" t="s">
        <v>668</v>
      </c>
      <c r="J686" s="545" t="s">
        <v>669</v>
      </c>
      <c r="K686" s="545"/>
      <c r="L686" s="545"/>
      <c r="M686" s="545"/>
      <c r="N686" s="545" t="s">
        <v>797</v>
      </c>
      <c r="O686" s="545"/>
      <c r="P686" s="545"/>
      <c r="Q686" s="545"/>
      <c r="R686" s="545"/>
      <c r="S686" s="545"/>
      <c r="T686" s="545"/>
    </row>
    <row r="687" spans="1:20" ht="14">
      <c r="A687" s="1"/>
      <c r="C687" s="545">
        <v>30337828494</v>
      </c>
      <c r="D687" s="545" t="s">
        <v>783</v>
      </c>
      <c r="E687" s="546">
        <v>45950</v>
      </c>
      <c r="F687" s="545"/>
      <c r="G687" s="546"/>
      <c r="H687" s="546"/>
      <c r="I687" s="545" t="s">
        <v>670</v>
      </c>
      <c r="J687" s="545" t="s">
        <v>633</v>
      </c>
      <c r="K687" s="545"/>
      <c r="L687" s="545"/>
      <c r="M687" s="544">
        <v>84.13</v>
      </c>
      <c r="N687" s="545" t="s">
        <v>797</v>
      </c>
      <c r="O687" s="545"/>
      <c r="P687" s="545"/>
      <c r="Q687" s="545"/>
      <c r="R687" s="545"/>
      <c r="S687" s="545"/>
      <c r="T687" s="545"/>
    </row>
    <row r="688" spans="1:20" ht="14">
      <c r="A688" s="1"/>
      <c r="C688" s="545">
        <v>30337828494</v>
      </c>
      <c r="D688" s="545" t="s">
        <v>783</v>
      </c>
      <c r="E688" s="546">
        <v>45950</v>
      </c>
      <c r="F688" s="545"/>
      <c r="G688" s="546"/>
      <c r="H688" s="546"/>
      <c r="I688" s="545" t="s">
        <v>671</v>
      </c>
      <c r="J688" s="545" t="s">
        <v>671</v>
      </c>
      <c r="K688" s="545"/>
      <c r="L688" s="545"/>
      <c r="M688" s="545"/>
      <c r="N688" s="545" t="s">
        <v>797</v>
      </c>
      <c r="O688" s="545"/>
      <c r="P688" s="545"/>
      <c r="Q688" s="545"/>
      <c r="R688" s="545"/>
      <c r="S688" s="545"/>
      <c r="T688" s="545"/>
    </row>
    <row r="689" spans="1:20" ht="14">
      <c r="A689" s="1"/>
      <c r="C689" s="542">
        <v>30337828494</v>
      </c>
      <c r="D689" s="542" t="s">
        <v>783</v>
      </c>
      <c r="E689" s="543">
        <v>45980</v>
      </c>
      <c r="F689" s="542">
        <v>31</v>
      </c>
      <c r="G689" s="543">
        <v>45942</v>
      </c>
      <c r="H689" s="543">
        <v>45973</v>
      </c>
      <c r="I689" s="542" t="s">
        <v>648</v>
      </c>
      <c r="J689" s="542" t="s">
        <v>649</v>
      </c>
      <c r="K689" s="542">
        <v>503.38</v>
      </c>
      <c r="L689" s="542" t="s">
        <v>592</v>
      </c>
      <c r="M689" s="542"/>
      <c r="N689" s="542" t="s">
        <v>798</v>
      </c>
      <c r="O689" s="542"/>
      <c r="P689" s="542"/>
      <c r="Q689" s="542"/>
      <c r="R689" s="542"/>
      <c r="S689" s="542"/>
      <c r="T689" s="542"/>
    </row>
    <row r="690" spans="1:20" ht="14">
      <c r="A690" s="1"/>
      <c r="C690" s="542">
        <v>30337828494</v>
      </c>
      <c r="D690" s="542" t="s">
        <v>783</v>
      </c>
      <c r="E690" s="543">
        <v>45980</v>
      </c>
      <c r="F690" s="542">
        <v>31</v>
      </c>
      <c r="G690" s="543">
        <v>45942</v>
      </c>
      <c r="H690" s="543">
        <v>45973</v>
      </c>
      <c r="I690" s="542" t="s">
        <v>651</v>
      </c>
      <c r="J690" s="542" t="s">
        <v>652</v>
      </c>
      <c r="K690" s="542"/>
      <c r="L690" s="542" t="s">
        <v>653</v>
      </c>
      <c r="M690" s="542"/>
      <c r="N690" s="542" t="s">
        <v>798</v>
      </c>
      <c r="O690" s="542"/>
      <c r="P690" s="542"/>
      <c r="Q690" s="542"/>
      <c r="R690" s="542"/>
      <c r="S690" s="542"/>
      <c r="T690" s="542"/>
    </row>
    <row r="691" spans="1:20" ht="14">
      <c r="A691" s="1"/>
      <c r="C691" s="542">
        <v>30337828494</v>
      </c>
      <c r="D691" s="542" t="s">
        <v>783</v>
      </c>
      <c r="E691" s="543">
        <v>45980</v>
      </c>
      <c r="F691" s="542">
        <v>31</v>
      </c>
      <c r="G691" s="543">
        <v>45942</v>
      </c>
      <c r="H691" s="543">
        <v>45973</v>
      </c>
      <c r="I691" s="542" t="s">
        <v>648</v>
      </c>
      <c r="J691" s="542" t="s">
        <v>690</v>
      </c>
      <c r="K691" s="542">
        <v>78.25</v>
      </c>
      <c r="L691" s="542" t="s">
        <v>592</v>
      </c>
      <c r="M691" s="542"/>
      <c r="N691" s="542" t="s">
        <v>799</v>
      </c>
      <c r="O691" s="542"/>
      <c r="P691" s="542"/>
      <c r="Q691" s="542"/>
      <c r="R691" s="542"/>
      <c r="S691" s="542"/>
      <c r="T691" s="542"/>
    </row>
    <row r="692" spans="1:20" ht="14">
      <c r="A692" s="1"/>
      <c r="C692" s="542">
        <v>30337828494</v>
      </c>
      <c r="D692" s="542" t="s">
        <v>783</v>
      </c>
      <c r="E692" s="543">
        <v>45980</v>
      </c>
      <c r="F692" s="542"/>
      <c r="G692" s="543"/>
      <c r="H692" s="543"/>
      <c r="I692" s="542" t="s">
        <v>658</v>
      </c>
      <c r="J692" s="542" t="s">
        <v>659</v>
      </c>
      <c r="K692" s="542"/>
      <c r="L692" s="542"/>
      <c r="M692" s="542"/>
      <c r="N692" s="542" t="s">
        <v>800</v>
      </c>
      <c r="O692" s="542"/>
      <c r="P692" s="542"/>
      <c r="Q692" s="542"/>
      <c r="R692" s="542"/>
      <c r="S692" s="542"/>
      <c r="T692" s="542"/>
    </row>
    <row r="693" spans="1:20" ht="14">
      <c r="A693" s="1"/>
      <c r="C693" s="542">
        <v>30337828494</v>
      </c>
      <c r="D693" s="542" t="s">
        <v>783</v>
      </c>
      <c r="E693" s="543">
        <v>45980</v>
      </c>
      <c r="F693" s="542"/>
      <c r="G693" s="543"/>
      <c r="H693" s="543"/>
      <c r="I693" s="542" t="s">
        <v>661</v>
      </c>
      <c r="J693" s="542" t="s">
        <v>682</v>
      </c>
      <c r="K693" s="542"/>
      <c r="L693" s="542"/>
      <c r="M693" s="542"/>
      <c r="N693" s="542" t="s">
        <v>800</v>
      </c>
      <c r="O693" s="542"/>
      <c r="P693" s="542"/>
      <c r="Q693" s="542"/>
      <c r="R693" s="542"/>
      <c r="S693" s="542"/>
      <c r="T693" s="542"/>
    </row>
    <row r="694" spans="1:20" ht="14">
      <c r="A694" s="1"/>
      <c r="C694" s="542">
        <v>30337828494</v>
      </c>
      <c r="D694" s="542" t="s">
        <v>783</v>
      </c>
      <c r="E694" s="543">
        <v>45980</v>
      </c>
      <c r="F694" s="542"/>
      <c r="G694" s="543"/>
      <c r="H694" s="543"/>
      <c r="I694" s="542" t="s">
        <v>663</v>
      </c>
      <c r="J694" s="542" t="s">
        <v>659</v>
      </c>
      <c r="K694" s="542"/>
      <c r="L694" s="542"/>
      <c r="M694" s="542"/>
      <c r="N694" s="542" t="s">
        <v>800</v>
      </c>
      <c r="O694" s="542"/>
      <c r="P694" s="542"/>
      <c r="Q694" s="542"/>
      <c r="R694" s="542"/>
      <c r="S694" s="542"/>
      <c r="T694" s="542"/>
    </row>
    <row r="695" spans="1:20" ht="14">
      <c r="A695" s="1"/>
      <c r="C695" s="542">
        <v>30337828494</v>
      </c>
      <c r="D695" s="542" t="s">
        <v>783</v>
      </c>
      <c r="E695" s="543">
        <v>45980</v>
      </c>
      <c r="F695" s="542"/>
      <c r="G695" s="543"/>
      <c r="H695" s="543"/>
      <c r="I695" s="542" t="s">
        <v>668</v>
      </c>
      <c r="J695" s="542" t="s">
        <v>669</v>
      </c>
      <c r="K695" s="542"/>
      <c r="L695" s="542"/>
      <c r="M695" s="542"/>
      <c r="N695" s="542" t="s">
        <v>800</v>
      </c>
      <c r="O695" s="542"/>
      <c r="P695" s="542"/>
      <c r="Q695" s="542"/>
      <c r="R695" s="542"/>
      <c r="S695" s="542"/>
      <c r="T695" s="542"/>
    </row>
    <row r="696" spans="1:20" ht="14">
      <c r="A696" s="1"/>
      <c r="C696" s="542">
        <v>30337828494</v>
      </c>
      <c r="D696" s="542" t="s">
        <v>783</v>
      </c>
      <c r="E696" s="543">
        <v>45980</v>
      </c>
      <c r="F696" s="542"/>
      <c r="G696" s="543"/>
      <c r="H696" s="543"/>
      <c r="I696" s="542" t="s">
        <v>670</v>
      </c>
      <c r="J696" s="542" t="s">
        <v>633</v>
      </c>
      <c r="K696" s="542"/>
      <c r="L696" s="542"/>
      <c r="M696" s="544">
        <v>581.63</v>
      </c>
      <c r="N696" s="542" t="s">
        <v>800</v>
      </c>
      <c r="O696" s="542"/>
      <c r="P696" s="542"/>
      <c r="Q696" s="542"/>
      <c r="R696" s="542"/>
      <c r="S696" s="542"/>
      <c r="T696" s="542"/>
    </row>
    <row r="697" spans="1:20" ht="14">
      <c r="A697" s="1"/>
      <c r="C697" s="542">
        <v>30337828494</v>
      </c>
      <c r="D697" s="542" t="s">
        <v>783</v>
      </c>
      <c r="E697" s="543">
        <v>45980</v>
      </c>
      <c r="F697" s="542"/>
      <c r="G697" s="543"/>
      <c r="H697" s="543"/>
      <c r="I697" s="542" t="s">
        <v>671</v>
      </c>
      <c r="J697" s="542" t="s">
        <v>671</v>
      </c>
      <c r="K697" s="542"/>
      <c r="L697" s="542"/>
      <c r="M697" s="542"/>
      <c r="N697" s="542" t="s">
        <v>800</v>
      </c>
      <c r="O697" s="542"/>
      <c r="P697" s="542"/>
      <c r="Q697" s="542"/>
      <c r="R697" s="542"/>
      <c r="S697" s="542"/>
      <c r="T697" s="542"/>
    </row>
    <row r="698" spans="1:20" ht="14">
      <c r="A698" s="1"/>
      <c r="C698" s="545">
        <v>30337828494</v>
      </c>
      <c r="D698" s="545" t="s">
        <v>783</v>
      </c>
      <c r="E698" s="546">
        <v>46010</v>
      </c>
      <c r="F698" s="545">
        <v>30</v>
      </c>
      <c r="G698" s="546">
        <v>45973</v>
      </c>
      <c r="H698" s="546">
        <v>46003</v>
      </c>
      <c r="I698" s="545" t="s">
        <v>648</v>
      </c>
      <c r="J698" s="545" t="s">
        <v>649</v>
      </c>
      <c r="K698" s="545">
        <v>637.49</v>
      </c>
      <c r="L698" s="545" t="s">
        <v>592</v>
      </c>
      <c r="M698" s="545"/>
      <c r="N698" s="545" t="s">
        <v>801</v>
      </c>
      <c r="O698" s="545"/>
      <c r="P698" s="545"/>
      <c r="Q698" s="545"/>
      <c r="R698" s="545"/>
      <c r="S698" s="545"/>
      <c r="T698" s="545"/>
    </row>
    <row r="699" spans="1:20" ht="14">
      <c r="A699" s="1"/>
      <c r="C699" s="545">
        <v>30337828494</v>
      </c>
      <c r="D699" s="545" t="s">
        <v>783</v>
      </c>
      <c r="E699" s="546">
        <v>46010</v>
      </c>
      <c r="F699" s="545">
        <v>30</v>
      </c>
      <c r="G699" s="546">
        <v>45973</v>
      </c>
      <c r="H699" s="546">
        <v>46003</v>
      </c>
      <c r="I699" s="545" t="s">
        <v>651</v>
      </c>
      <c r="J699" s="545" t="s">
        <v>652</v>
      </c>
      <c r="K699" s="545"/>
      <c r="L699" s="545" t="s">
        <v>653</v>
      </c>
      <c r="M699" s="545"/>
      <c r="N699" s="545" t="s">
        <v>801</v>
      </c>
      <c r="O699" s="545"/>
      <c r="P699" s="545"/>
      <c r="Q699" s="545"/>
      <c r="R699" s="545"/>
      <c r="S699" s="545"/>
      <c r="T699" s="545"/>
    </row>
    <row r="700" spans="1:20" ht="14">
      <c r="A700" s="1"/>
      <c r="C700" s="545">
        <v>30337828494</v>
      </c>
      <c r="D700" s="545" t="s">
        <v>783</v>
      </c>
      <c r="E700" s="546">
        <v>46010</v>
      </c>
      <c r="F700" s="545">
        <v>30</v>
      </c>
      <c r="G700" s="546">
        <v>45973</v>
      </c>
      <c r="H700" s="546">
        <v>46003</v>
      </c>
      <c r="I700" s="545" t="s">
        <v>648</v>
      </c>
      <c r="J700" s="545" t="s">
        <v>690</v>
      </c>
      <c r="K700" s="545">
        <v>45.93</v>
      </c>
      <c r="L700" s="545" t="s">
        <v>592</v>
      </c>
      <c r="M700" s="545"/>
      <c r="N700" s="545" t="s">
        <v>802</v>
      </c>
      <c r="O700" s="545"/>
      <c r="P700" s="545"/>
      <c r="Q700" s="545"/>
      <c r="R700" s="545"/>
      <c r="S700" s="545"/>
      <c r="T700" s="545"/>
    </row>
    <row r="701" spans="1:20" ht="14">
      <c r="A701" s="1"/>
      <c r="C701" s="545">
        <v>30337828494</v>
      </c>
      <c r="D701" s="545" t="s">
        <v>783</v>
      </c>
      <c r="E701" s="546">
        <v>46010</v>
      </c>
      <c r="F701" s="545"/>
      <c r="G701" s="546"/>
      <c r="H701" s="546"/>
      <c r="I701" s="545" t="s">
        <v>658</v>
      </c>
      <c r="J701" s="545" t="s">
        <v>659</v>
      </c>
      <c r="K701" s="545"/>
      <c r="L701" s="545"/>
      <c r="M701" s="545"/>
      <c r="N701" s="545" t="s">
        <v>803</v>
      </c>
      <c r="O701" s="545"/>
      <c r="P701" s="545"/>
      <c r="Q701" s="545"/>
      <c r="R701" s="545"/>
      <c r="S701" s="545"/>
      <c r="T701" s="545"/>
    </row>
    <row r="702" spans="1:20" ht="14">
      <c r="A702" s="1"/>
      <c r="C702" s="545">
        <v>30337828494</v>
      </c>
      <c r="D702" s="545" t="s">
        <v>783</v>
      </c>
      <c r="E702" s="546">
        <v>46010</v>
      </c>
      <c r="F702" s="545"/>
      <c r="G702" s="546"/>
      <c r="H702" s="546"/>
      <c r="I702" s="545" t="s">
        <v>664</v>
      </c>
      <c r="J702" s="545" t="s">
        <v>677</v>
      </c>
      <c r="K702" s="545"/>
      <c r="L702" s="545"/>
      <c r="M702" s="545"/>
      <c r="N702" s="545" t="s">
        <v>803</v>
      </c>
      <c r="O702" s="545"/>
      <c r="P702" s="545"/>
      <c r="Q702" s="545"/>
      <c r="R702" s="545"/>
      <c r="S702" s="545"/>
      <c r="T702" s="545"/>
    </row>
    <row r="703" spans="1:20" ht="14">
      <c r="A703" s="1"/>
      <c r="C703" s="545">
        <v>30337828494</v>
      </c>
      <c r="D703" s="545" t="s">
        <v>783</v>
      </c>
      <c r="E703" s="546">
        <v>46010</v>
      </c>
      <c r="F703" s="545"/>
      <c r="G703" s="546"/>
      <c r="H703" s="546"/>
      <c r="I703" s="545" t="s">
        <v>667</v>
      </c>
      <c r="J703" s="545" t="s">
        <v>659</v>
      </c>
      <c r="K703" s="545"/>
      <c r="L703" s="545"/>
      <c r="M703" s="545"/>
      <c r="N703" s="545" t="s">
        <v>803</v>
      </c>
      <c r="O703" s="545"/>
      <c r="P703" s="545"/>
      <c r="Q703" s="545"/>
      <c r="R703" s="545"/>
      <c r="S703" s="545"/>
      <c r="T703" s="545"/>
    </row>
    <row r="704" spans="1:20" ht="14">
      <c r="A704" s="1"/>
      <c r="C704" s="545">
        <v>30337828494</v>
      </c>
      <c r="D704" s="545" t="s">
        <v>783</v>
      </c>
      <c r="E704" s="546">
        <v>46010</v>
      </c>
      <c r="F704" s="545"/>
      <c r="G704" s="546"/>
      <c r="H704" s="546"/>
      <c r="I704" s="545" t="s">
        <v>668</v>
      </c>
      <c r="J704" s="545" t="s">
        <v>669</v>
      </c>
      <c r="K704" s="545"/>
      <c r="L704" s="545"/>
      <c r="M704" s="545"/>
      <c r="N704" s="545" t="s">
        <v>803</v>
      </c>
      <c r="O704" s="545"/>
      <c r="P704" s="545"/>
      <c r="Q704" s="545"/>
      <c r="R704" s="545"/>
      <c r="S704" s="545"/>
      <c r="T704" s="545"/>
    </row>
    <row r="705" spans="1:20" ht="14">
      <c r="A705" s="1"/>
      <c r="C705" s="545">
        <v>30337828494</v>
      </c>
      <c r="D705" s="545" t="s">
        <v>783</v>
      </c>
      <c r="E705" s="546">
        <v>46010</v>
      </c>
      <c r="F705" s="545"/>
      <c r="G705" s="546"/>
      <c r="H705" s="546"/>
      <c r="I705" s="545" t="s">
        <v>670</v>
      </c>
      <c r="J705" s="545" t="s">
        <v>633</v>
      </c>
      <c r="K705" s="545"/>
      <c r="L705" s="545"/>
      <c r="M705" s="544">
        <v>683.42</v>
      </c>
      <c r="N705" s="545" t="s">
        <v>803</v>
      </c>
      <c r="O705" s="545"/>
      <c r="P705" s="545"/>
      <c r="Q705" s="545"/>
      <c r="R705" s="545"/>
      <c r="S705" s="545"/>
      <c r="T705" s="545"/>
    </row>
    <row r="706" spans="1:20" ht="14">
      <c r="A706" s="1"/>
      <c r="C706" s="545">
        <v>30337828494</v>
      </c>
      <c r="D706" s="545" t="s">
        <v>783</v>
      </c>
      <c r="E706" s="546">
        <v>46010</v>
      </c>
      <c r="F706" s="545"/>
      <c r="G706" s="546"/>
      <c r="H706" s="546"/>
      <c r="I706" s="545" t="s">
        <v>671</v>
      </c>
      <c r="J706" s="545" t="s">
        <v>671</v>
      </c>
      <c r="K706" s="545"/>
      <c r="L706" s="545"/>
      <c r="M706" s="545"/>
      <c r="N706" s="545" t="s">
        <v>803</v>
      </c>
      <c r="O706" s="545"/>
      <c r="P706" s="545"/>
      <c r="Q706" s="545"/>
      <c r="R706" s="545"/>
      <c r="S706" s="545"/>
      <c r="T706" s="545"/>
    </row>
    <row r="707" spans="1:20" ht="14">
      <c r="A707" s="1"/>
      <c r="C707" s="545">
        <v>30337828494</v>
      </c>
      <c r="D707" s="545" t="s">
        <v>783</v>
      </c>
      <c r="E707" s="546">
        <v>46042</v>
      </c>
      <c r="F707" s="545">
        <v>31</v>
      </c>
      <c r="G707" s="546">
        <v>46003</v>
      </c>
      <c r="H707" s="546">
        <v>46034</v>
      </c>
      <c r="I707" s="545" t="s">
        <v>648</v>
      </c>
      <c r="J707" s="545" t="s">
        <v>649</v>
      </c>
      <c r="K707" s="545">
        <v>799.23</v>
      </c>
      <c r="L707" s="545" t="s">
        <v>592</v>
      </c>
      <c r="M707" s="545"/>
      <c r="N707" s="545" t="s">
        <v>804</v>
      </c>
      <c r="O707" s="545"/>
      <c r="P707" s="545"/>
      <c r="Q707" s="545"/>
      <c r="R707" s="545"/>
      <c r="S707" s="545"/>
      <c r="T707" s="545"/>
    </row>
    <row r="708" spans="1:20" ht="14">
      <c r="A708" s="1"/>
      <c r="C708" s="545">
        <v>30337828494</v>
      </c>
      <c r="D708" s="545" t="s">
        <v>783</v>
      </c>
      <c r="E708" s="546">
        <v>46042</v>
      </c>
      <c r="F708" s="545">
        <v>31</v>
      </c>
      <c r="G708" s="546">
        <v>46003</v>
      </c>
      <c r="H708" s="546">
        <v>46034</v>
      </c>
      <c r="I708" s="545" t="s">
        <v>651</v>
      </c>
      <c r="J708" s="545" t="s">
        <v>652</v>
      </c>
      <c r="K708" s="545"/>
      <c r="L708" s="545" t="s">
        <v>653</v>
      </c>
      <c r="M708" s="545"/>
      <c r="N708" s="545" t="s">
        <v>804</v>
      </c>
      <c r="O708" s="545"/>
      <c r="P708" s="545"/>
      <c r="Q708" s="545"/>
      <c r="R708" s="545"/>
      <c r="S708" s="545"/>
      <c r="T708" s="545"/>
    </row>
    <row r="709" spans="1:20" ht="14">
      <c r="A709" s="1"/>
      <c r="C709" s="545">
        <v>30337828494</v>
      </c>
      <c r="D709" s="545" t="s">
        <v>783</v>
      </c>
      <c r="E709" s="546">
        <v>46042</v>
      </c>
      <c r="F709" s="545">
        <v>31</v>
      </c>
      <c r="G709" s="546">
        <v>46003</v>
      </c>
      <c r="H709" s="546">
        <v>46034</v>
      </c>
      <c r="I709" s="545" t="s">
        <v>648</v>
      </c>
      <c r="J709" s="545" t="s">
        <v>690</v>
      </c>
      <c r="K709" s="545">
        <v>57.05</v>
      </c>
      <c r="L709" s="545" t="s">
        <v>592</v>
      </c>
      <c r="M709" s="545"/>
      <c r="N709" s="545" t="s">
        <v>805</v>
      </c>
      <c r="O709" s="545"/>
      <c r="P709" s="545"/>
      <c r="Q709" s="545"/>
      <c r="R709" s="545"/>
      <c r="S709" s="545"/>
      <c r="T709" s="545"/>
    </row>
    <row r="710" spans="1:20" ht="14">
      <c r="A710" s="1"/>
      <c r="C710" s="545">
        <v>30337828494</v>
      </c>
      <c r="D710" s="545" t="s">
        <v>783</v>
      </c>
      <c r="E710" s="546">
        <v>46042</v>
      </c>
      <c r="F710" s="545"/>
      <c r="G710" s="546"/>
      <c r="H710" s="546"/>
      <c r="I710" s="545" t="s">
        <v>658</v>
      </c>
      <c r="J710" s="545" t="s">
        <v>659</v>
      </c>
      <c r="K710" s="545"/>
      <c r="L710" s="545"/>
      <c r="M710" s="545"/>
      <c r="N710" s="545" t="s">
        <v>806</v>
      </c>
      <c r="O710" s="545"/>
      <c r="P710" s="545"/>
      <c r="Q710" s="545"/>
      <c r="R710" s="545"/>
      <c r="S710" s="545"/>
      <c r="T710" s="545"/>
    </row>
    <row r="711" spans="1:20" ht="14">
      <c r="A711" s="1"/>
      <c r="C711" s="545">
        <v>30337828494</v>
      </c>
      <c r="D711" s="545" t="s">
        <v>783</v>
      </c>
      <c r="E711" s="546">
        <v>46042</v>
      </c>
      <c r="F711" s="545"/>
      <c r="G711" s="546"/>
      <c r="H711" s="546"/>
      <c r="I711" s="545" t="s">
        <v>668</v>
      </c>
      <c r="J711" s="545" t="s">
        <v>669</v>
      </c>
      <c r="K711" s="545"/>
      <c r="L711" s="545"/>
      <c r="M711" s="545"/>
      <c r="N711" s="545" t="s">
        <v>806</v>
      </c>
      <c r="O711" s="545"/>
      <c r="P711" s="545"/>
      <c r="Q711" s="545"/>
      <c r="R711" s="545"/>
      <c r="S711" s="545"/>
      <c r="T711" s="545"/>
    </row>
    <row r="712" spans="1:20" ht="14">
      <c r="A712" s="1"/>
      <c r="C712" s="545">
        <v>30337828494</v>
      </c>
      <c r="D712" s="545" t="s">
        <v>783</v>
      </c>
      <c r="E712" s="546">
        <v>46042</v>
      </c>
      <c r="F712" s="545"/>
      <c r="G712" s="546"/>
      <c r="H712" s="546"/>
      <c r="I712" s="545" t="s">
        <v>670</v>
      </c>
      <c r="J712" s="545" t="s">
        <v>633</v>
      </c>
      <c r="K712" s="545"/>
      <c r="L712" s="545"/>
      <c r="M712" s="544">
        <v>856.28</v>
      </c>
      <c r="N712" s="545" t="s">
        <v>806</v>
      </c>
      <c r="O712" s="545"/>
      <c r="P712" s="545"/>
      <c r="Q712" s="545"/>
      <c r="R712" s="545"/>
      <c r="S712" s="545"/>
      <c r="T712" s="545"/>
    </row>
    <row r="713" spans="1:20" ht="14">
      <c r="A713" s="1"/>
      <c r="C713" s="545">
        <v>30337828494</v>
      </c>
      <c r="D713" s="545" t="s">
        <v>783</v>
      </c>
      <c r="E713" s="546">
        <v>46042</v>
      </c>
      <c r="F713" s="545"/>
      <c r="G713" s="546"/>
      <c r="H713" s="546"/>
      <c r="I713" s="545" t="s">
        <v>671</v>
      </c>
      <c r="J713" s="545" t="s">
        <v>671</v>
      </c>
      <c r="K713" s="545"/>
      <c r="L713" s="545"/>
      <c r="M713" s="545"/>
      <c r="N713" s="545" t="s">
        <v>806</v>
      </c>
      <c r="O713" s="545"/>
      <c r="P713" s="545"/>
      <c r="Q713" s="545"/>
      <c r="R713" s="545"/>
      <c r="S713" s="545"/>
      <c r="T713" s="545"/>
    </row>
    <row r="714" spans="1:20" ht="14">
      <c r="A714" s="1"/>
      <c r="C714" s="542">
        <v>30337828651</v>
      </c>
      <c r="D714" s="542" t="s">
        <v>807</v>
      </c>
      <c r="E714" s="543">
        <v>45860</v>
      </c>
      <c r="F714" s="542">
        <v>21</v>
      </c>
      <c r="G714" s="543">
        <v>45818</v>
      </c>
      <c r="H714" s="543">
        <v>45839</v>
      </c>
      <c r="I714" s="542" t="s">
        <v>648</v>
      </c>
      <c r="J714" s="542" t="s">
        <v>649</v>
      </c>
      <c r="K714" s="542">
        <v>258.51</v>
      </c>
      <c r="L714" s="542" t="s">
        <v>592</v>
      </c>
      <c r="M714" s="542"/>
      <c r="N714" s="542" t="s">
        <v>650</v>
      </c>
      <c r="O714" s="542"/>
      <c r="P714" s="542"/>
      <c r="Q714" s="542"/>
      <c r="R714" s="542"/>
      <c r="S714" s="542"/>
      <c r="T714" s="542"/>
    </row>
    <row r="715" spans="1:20" ht="14">
      <c r="A715" s="1"/>
      <c r="C715" s="542">
        <v>30337828651</v>
      </c>
      <c r="D715" s="542" t="s">
        <v>807</v>
      </c>
      <c r="E715" s="543">
        <v>45860</v>
      </c>
      <c r="F715" s="542">
        <v>21</v>
      </c>
      <c r="G715" s="543">
        <v>45818</v>
      </c>
      <c r="H715" s="543">
        <v>45839</v>
      </c>
      <c r="I715" s="542" t="s">
        <v>651</v>
      </c>
      <c r="J715" s="542" t="s">
        <v>652</v>
      </c>
      <c r="K715" s="542"/>
      <c r="L715" s="542" t="s">
        <v>653</v>
      </c>
      <c r="M715" s="542"/>
      <c r="N715" s="542" t="s">
        <v>650</v>
      </c>
      <c r="O715" s="542"/>
      <c r="P715" s="542"/>
      <c r="Q715" s="542"/>
      <c r="R715" s="542"/>
      <c r="S715" s="542"/>
      <c r="T715" s="542"/>
    </row>
    <row r="716" spans="1:20" ht="14">
      <c r="A716" s="1"/>
      <c r="C716" s="542">
        <v>30337828651</v>
      </c>
      <c r="D716" s="542" t="s">
        <v>807</v>
      </c>
      <c r="E716" s="543">
        <v>45860</v>
      </c>
      <c r="F716" s="542">
        <v>21</v>
      </c>
      <c r="G716" s="543">
        <v>45818</v>
      </c>
      <c r="H716" s="543">
        <v>45839</v>
      </c>
      <c r="I716" s="542" t="s">
        <v>648</v>
      </c>
      <c r="J716" s="542" t="s">
        <v>690</v>
      </c>
      <c r="K716" s="542">
        <v>191.95</v>
      </c>
      <c r="L716" s="542" t="s">
        <v>592</v>
      </c>
      <c r="M716" s="542"/>
      <c r="N716" s="542" t="s">
        <v>768</v>
      </c>
      <c r="O716" s="542"/>
      <c r="P716" s="542"/>
      <c r="Q716" s="542"/>
      <c r="R716" s="542"/>
      <c r="S716" s="542"/>
      <c r="T716" s="542"/>
    </row>
    <row r="717" spans="1:20" ht="14">
      <c r="A717" s="1"/>
      <c r="C717" s="542">
        <v>30337828651</v>
      </c>
      <c r="D717" s="542" t="s">
        <v>807</v>
      </c>
      <c r="E717" s="543">
        <v>45860</v>
      </c>
      <c r="F717" s="542">
        <v>21</v>
      </c>
      <c r="G717" s="543">
        <v>45818</v>
      </c>
      <c r="H717" s="543">
        <v>45839</v>
      </c>
      <c r="I717" s="542" t="s">
        <v>651</v>
      </c>
      <c r="J717" s="542" t="s">
        <v>652</v>
      </c>
      <c r="K717" s="542"/>
      <c r="L717" s="542" t="s">
        <v>653</v>
      </c>
      <c r="M717" s="542"/>
      <c r="N717" s="542" t="s">
        <v>768</v>
      </c>
      <c r="O717" s="542"/>
      <c r="P717" s="542"/>
      <c r="Q717" s="542"/>
      <c r="R717" s="542"/>
      <c r="S717" s="542"/>
      <c r="T717" s="542"/>
    </row>
    <row r="718" spans="1:20" ht="14">
      <c r="A718" s="1"/>
      <c r="C718" s="542">
        <v>30337828651</v>
      </c>
      <c r="D718" s="542" t="s">
        <v>807</v>
      </c>
      <c r="E718" s="543">
        <v>45860</v>
      </c>
      <c r="F718" s="542">
        <v>9</v>
      </c>
      <c r="G718" s="543">
        <v>45839</v>
      </c>
      <c r="H718" s="543">
        <v>45848</v>
      </c>
      <c r="I718" s="542" t="s">
        <v>648</v>
      </c>
      <c r="J718" s="542" t="s">
        <v>649</v>
      </c>
      <c r="K718" s="547">
        <v>169.62</v>
      </c>
      <c r="L718" s="542" t="s">
        <v>592</v>
      </c>
      <c r="M718" s="542"/>
      <c r="N718" s="542" t="s">
        <v>654</v>
      </c>
      <c r="O718" s="542"/>
      <c r="P718" s="542"/>
      <c r="Q718" s="542"/>
      <c r="R718" s="542"/>
      <c r="S718" s="542"/>
      <c r="T718" s="542"/>
    </row>
    <row r="719" spans="1:20" ht="14">
      <c r="A719" s="1"/>
      <c r="C719" s="542">
        <v>30337828651</v>
      </c>
      <c r="D719" s="542" t="s">
        <v>807</v>
      </c>
      <c r="E719" s="543">
        <v>45860</v>
      </c>
      <c r="F719" s="542">
        <v>9</v>
      </c>
      <c r="G719" s="543">
        <v>45839</v>
      </c>
      <c r="H719" s="543">
        <v>45848</v>
      </c>
      <c r="I719" s="542" t="s">
        <v>651</v>
      </c>
      <c r="J719" s="542" t="s">
        <v>652</v>
      </c>
      <c r="K719" s="547"/>
      <c r="L719" s="542" t="s">
        <v>653</v>
      </c>
      <c r="M719" s="542"/>
      <c r="N719" s="542" t="s">
        <v>654</v>
      </c>
      <c r="O719" s="542"/>
      <c r="P719" s="542"/>
      <c r="Q719" s="542"/>
      <c r="R719" s="542"/>
      <c r="S719" s="542"/>
      <c r="T719" s="542"/>
    </row>
    <row r="720" spans="1:20" ht="14">
      <c r="A720" s="1"/>
      <c r="C720" s="542">
        <v>30337828651</v>
      </c>
      <c r="D720" s="542" t="s">
        <v>807</v>
      </c>
      <c r="E720" s="543">
        <v>45860</v>
      </c>
      <c r="F720" s="542">
        <v>9</v>
      </c>
      <c r="G720" s="543">
        <v>45839</v>
      </c>
      <c r="H720" s="543">
        <v>45848</v>
      </c>
      <c r="I720" s="542" t="s">
        <v>648</v>
      </c>
      <c r="J720" s="542" t="s">
        <v>690</v>
      </c>
      <c r="K720" s="547">
        <v>94.55</v>
      </c>
      <c r="L720" s="542" t="s">
        <v>592</v>
      </c>
      <c r="M720" s="542"/>
      <c r="N720" s="542" t="s">
        <v>769</v>
      </c>
      <c r="O720" s="542"/>
      <c r="P720" s="542"/>
      <c r="Q720" s="542"/>
      <c r="R720" s="542"/>
      <c r="S720" s="542"/>
      <c r="T720" s="542"/>
    </row>
    <row r="721" spans="1:20" ht="14">
      <c r="A721" s="1"/>
      <c r="C721" s="542">
        <v>30337828651</v>
      </c>
      <c r="D721" s="542" t="s">
        <v>807</v>
      </c>
      <c r="E721" s="543">
        <v>45860</v>
      </c>
      <c r="F721" s="542"/>
      <c r="G721" s="543"/>
      <c r="H721" s="543"/>
      <c r="I721" s="542" t="s">
        <v>658</v>
      </c>
      <c r="J721" s="542" t="s">
        <v>659</v>
      </c>
      <c r="K721" s="542"/>
      <c r="L721" s="542"/>
      <c r="M721" s="542"/>
      <c r="N721" s="542" t="s">
        <v>808</v>
      </c>
      <c r="O721" s="542"/>
      <c r="P721" s="542"/>
      <c r="Q721" s="542"/>
      <c r="R721" s="542"/>
      <c r="S721" s="542"/>
      <c r="T721" s="542"/>
    </row>
    <row r="722" spans="1:20" ht="14">
      <c r="A722" s="1"/>
      <c r="C722" s="542">
        <v>30337828651</v>
      </c>
      <c r="D722" s="542" t="s">
        <v>807</v>
      </c>
      <c r="E722" s="543">
        <v>45860</v>
      </c>
      <c r="F722" s="542"/>
      <c r="G722" s="543"/>
      <c r="H722" s="543"/>
      <c r="I722" s="542" t="s">
        <v>664</v>
      </c>
      <c r="J722" s="542" t="s">
        <v>665</v>
      </c>
      <c r="K722" s="542"/>
      <c r="L722" s="542"/>
      <c r="M722" s="542"/>
      <c r="N722" s="542" t="s">
        <v>808</v>
      </c>
      <c r="O722" s="542"/>
      <c r="P722" s="542"/>
      <c r="Q722" s="542"/>
      <c r="R722" s="542"/>
      <c r="S722" s="542"/>
      <c r="T722" s="542"/>
    </row>
    <row r="723" spans="1:20" ht="14">
      <c r="A723" s="1"/>
      <c r="C723" s="542">
        <v>30337828651</v>
      </c>
      <c r="D723" s="542" t="s">
        <v>807</v>
      </c>
      <c r="E723" s="543">
        <v>45860</v>
      </c>
      <c r="F723" s="542"/>
      <c r="G723" s="543"/>
      <c r="H723" s="543"/>
      <c r="I723" s="542" t="s">
        <v>664</v>
      </c>
      <c r="J723" s="542" t="s">
        <v>666</v>
      </c>
      <c r="K723" s="542"/>
      <c r="L723" s="542"/>
      <c r="M723" s="542"/>
      <c r="N723" s="542" t="s">
        <v>808</v>
      </c>
      <c r="O723" s="542"/>
      <c r="P723" s="542"/>
      <c r="Q723" s="542"/>
      <c r="R723" s="542"/>
      <c r="S723" s="542"/>
      <c r="T723" s="542"/>
    </row>
    <row r="724" spans="1:20" ht="14">
      <c r="A724" s="1"/>
      <c r="C724" s="542">
        <v>30337828651</v>
      </c>
      <c r="D724" s="542" t="s">
        <v>807</v>
      </c>
      <c r="E724" s="543">
        <v>45860</v>
      </c>
      <c r="F724" s="542"/>
      <c r="G724" s="543"/>
      <c r="H724" s="543"/>
      <c r="I724" s="542" t="s">
        <v>667</v>
      </c>
      <c r="J724" s="542" t="s">
        <v>659</v>
      </c>
      <c r="K724" s="542"/>
      <c r="L724" s="542"/>
      <c r="M724" s="542"/>
      <c r="N724" s="542" t="s">
        <v>808</v>
      </c>
      <c r="O724" s="542"/>
      <c r="P724" s="542"/>
      <c r="Q724" s="542"/>
      <c r="R724" s="542"/>
      <c r="S724" s="542"/>
      <c r="T724" s="542"/>
    </row>
    <row r="725" spans="1:20" ht="14">
      <c r="A725" s="1"/>
      <c r="C725" s="542">
        <v>30337828651</v>
      </c>
      <c r="D725" s="542" t="s">
        <v>807</v>
      </c>
      <c r="E725" s="543">
        <v>45860</v>
      </c>
      <c r="F725" s="542"/>
      <c r="G725" s="543"/>
      <c r="H725" s="543"/>
      <c r="I725" s="542" t="s">
        <v>668</v>
      </c>
      <c r="J725" s="542" t="s">
        <v>669</v>
      </c>
      <c r="K725" s="542"/>
      <c r="L725" s="542"/>
      <c r="M725" s="542"/>
      <c r="N725" s="542" t="s">
        <v>808</v>
      </c>
      <c r="O725" s="542"/>
      <c r="P725" s="542"/>
      <c r="Q725" s="542"/>
      <c r="R725" s="542"/>
      <c r="S725" s="542"/>
      <c r="T725" s="542"/>
    </row>
    <row r="726" spans="1:20" ht="14">
      <c r="A726" s="1"/>
      <c r="C726" s="542">
        <v>30337828651</v>
      </c>
      <c r="D726" s="542" t="s">
        <v>807</v>
      </c>
      <c r="E726" s="543">
        <v>45860</v>
      </c>
      <c r="F726" s="542"/>
      <c r="G726" s="543"/>
      <c r="H726" s="543"/>
      <c r="I726" s="542" t="s">
        <v>670</v>
      </c>
      <c r="J726" s="542" t="s">
        <v>633</v>
      </c>
      <c r="K726" s="544">
        <f>K718+K720</f>
        <v>264.17</v>
      </c>
      <c r="L726" s="542" t="s">
        <v>592</v>
      </c>
      <c r="M726" s="542">
        <v>714.63</v>
      </c>
      <c r="N726" s="542" t="s">
        <v>808</v>
      </c>
      <c r="O726" s="542"/>
      <c r="P726" s="542"/>
      <c r="Q726" s="542"/>
      <c r="R726" s="542"/>
      <c r="S726" s="542"/>
      <c r="T726" s="542"/>
    </row>
    <row r="727" spans="1:20" ht="14">
      <c r="A727" s="1"/>
      <c r="C727" s="542">
        <v>30337828651</v>
      </c>
      <c r="D727" s="542" t="s">
        <v>807</v>
      </c>
      <c r="E727" s="543">
        <v>45860</v>
      </c>
      <c r="F727" s="542"/>
      <c r="G727" s="543"/>
      <c r="H727" s="543"/>
      <c r="I727" s="542" t="s">
        <v>671</v>
      </c>
      <c r="J727" s="542" t="s">
        <v>671</v>
      </c>
      <c r="K727" s="542"/>
      <c r="L727" s="542"/>
      <c r="M727" s="542"/>
      <c r="N727" s="542" t="s">
        <v>808</v>
      </c>
      <c r="O727" s="542"/>
      <c r="P727" s="542"/>
      <c r="Q727" s="542"/>
      <c r="R727" s="542"/>
      <c r="S727" s="542"/>
      <c r="T727" s="542"/>
    </row>
    <row r="728" spans="1:20" ht="14">
      <c r="A728" s="1"/>
      <c r="C728" s="545">
        <v>30337828651</v>
      </c>
      <c r="D728" s="545" t="s">
        <v>807</v>
      </c>
      <c r="E728" s="546">
        <v>45888</v>
      </c>
      <c r="F728" s="545">
        <v>31</v>
      </c>
      <c r="G728" s="546">
        <v>45848</v>
      </c>
      <c r="H728" s="546">
        <v>45879</v>
      </c>
      <c r="I728" s="545" t="s">
        <v>648</v>
      </c>
      <c r="J728" s="545" t="s">
        <v>690</v>
      </c>
      <c r="K728" s="545">
        <v>229.18</v>
      </c>
      <c r="L728" s="545" t="s">
        <v>592</v>
      </c>
      <c r="M728" s="545"/>
      <c r="N728" s="545" t="s">
        <v>771</v>
      </c>
      <c r="O728" s="545"/>
      <c r="P728" s="545"/>
      <c r="Q728" s="545"/>
      <c r="R728" s="545"/>
      <c r="S728" s="545"/>
      <c r="T728" s="545"/>
    </row>
    <row r="729" spans="1:20" ht="14">
      <c r="A729" s="1"/>
      <c r="C729" s="545">
        <v>30337828651</v>
      </c>
      <c r="D729" s="545" t="s">
        <v>807</v>
      </c>
      <c r="E729" s="546">
        <v>45888</v>
      </c>
      <c r="F729" s="545">
        <v>31</v>
      </c>
      <c r="G729" s="546">
        <v>45848</v>
      </c>
      <c r="H729" s="546">
        <v>45879</v>
      </c>
      <c r="I729" s="545" t="s">
        <v>648</v>
      </c>
      <c r="J729" s="545" t="s">
        <v>649</v>
      </c>
      <c r="K729" s="545">
        <v>511.01</v>
      </c>
      <c r="L729" s="545" t="s">
        <v>592</v>
      </c>
      <c r="M729" s="545"/>
      <c r="N729" s="545" t="s">
        <v>672</v>
      </c>
      <c r="O729" s="545"/>
      <c r="P729" s="545"/>
      <c r="Q729" s="545"/>
      <c r="R729" s="545"/>
      <c r="S729" s="545"/>
      <c r="T729" s="545"/>
    </row>
    <row r="730" spans="1:20" ht="14">
      <c r="A730" s="1"/>
      <c r="C730" s="545">
        <v>30337828651</v>
      </c>
      <c r="D730" s="545" t="s">
        <v>807</v>
      </c>
      <c r="E730" s="546">
        <v>45888</v>
      </c>
      <c r="F730" s="545">
        <v>31</v>
      </c>
      <c r="G730" s="546">
        <v>45848</v>
      </c>
      <c r="H730" s="546">
        <v>45879</v>
      </c>
      <c r="I730" s="545" t="s">
        <v>651</v>
      </c>
      <c r="J730" s="545" t="s">
        <v>652</v>
      </c>
      <c r="K730" s="545"/>
      <c r="L730" s="545" t="s">
        <v>653</v>
      </c>
      <c r="M730" s="545"/>
      <c r="N730" s="545" t="s">
        <v>672</v>
      </c>
      <c r="O730" s="545"/>
      <c r="P730" s="545"/>
      <c r="Q730" s="545"/>
      <c r="R730" s="545"/>
      <c r="S730" s="545"/>
      <c r="T730" s="545"/>
    </row>
    <row r="731" spans="1:20" ht="14">
      <c r="A731" s="1"/>
      <c r="C731" s="545">
        <v>30337828651</v>
      </c>
      <c r="D731" s="545" t="s">
        <v>807</v>
      </c>
      <c r="E731" s="546">
        <v>45888</v>
      </c>
      <c r="F731" s="545"/>
      <c r="G731" s="546"/>
      <c r="H731" s="546"/>
      <c r="I731" s="545" t="s">
        <v>658</v>
      </c>
      <c r="J731" s="545" t="s">
        <v>659</v>
      </c>
      <c r="K731" s="545"/>
      <c r="L731" s="545"/>
      <c r="M731" s="545"/>
      <c r="N731" s="545" t="s">
        <v>772</v>
      </c>
      <c r="O731" s="545"/>
      <c r="P731" s="545"/>
      <c r="Q731" s="545"/>
      <c r="R731" s="545"/>
      <c r="S731" s="545"/>
      <c r="T731" s="545"/>
    </row>
    <row r="732" spans="1:20" ht="14">
      <c r="A732" s="1"/>
      <c r="C732" s="545">
        <v>30337828651</v>
      </c>
      <c r="D732" s="545" t="s">
        <v>807</v>
      </c>
      <c r="E732" s="546">
        <v>45888</v>
      </c>
      <c r="F732" s="545"/>
      <c r="G732" s="546"/>
      <c r="H732" s="546"/>
      <c r="I732" s="545" t="s">
        <v>664</v>
      </c>
      <c r="J732" s="545" t="s">
        <v>674</v>
      </c>
      <c r="K732" s="545"/>
      <c r="L732" s="545"/>
      <c r="M732" s="545"/>
      <c r="N732" s="545" t="s">
        <v>772</v>
      </c>
      <c r="O732" s="545"/>
      <c r="P732" s="545"/>
      <c r="Q732" s="545"/>
      <c r="R732" s="545"/>
      <c r="S732" s="545"/>
      <c r="T732" s="545"/>
    </row>
    <row r="733" spans="1:20" ht="14">
      <c r="A733" s="1"/>
      <c r="C733" s="545">
        <v>30337828651</v>
      </c>
      <c r="D733" s="545" t="s">
        <v>807</v>
      </c>
      <c r="E733" s="546">
        <v>45888</v>
      </c>
      <c r="F733" s="545"/>
      <c r="G733" s="546"/>
      <c r="H733" s="546"/>
      <c r="I733" s="545" t="s">
        <v>667</v>
      </c>
      <c r="J733" s="545" t="s">
        <v>659</v>
      </c>
      <c r="K733" s="545"/>
      <c r="L733" s="545"/>
      <c r="M733" s="545"/>
      <c r="N733" s="545" t="s">
        <v>772</v>
      </c>
      <c r="O733" s="545"/>
      <c r="P733" s="545"/>
      <c r="Q733" s="545"/>
      <c r="R733" s="545"/>
      <c r="S733" s="545"/>
      <c r="T733" s="545"/>
    </row>
    <row r="734" spans="1:20" ht="14">
      <c r="A734" s="1"/>
      <c r="C734" s="545">
        <v>30337828651</v>
      </c>
      <c r="D734" s="545" t="s">
        <v>807</v>
      </c>
      <c r="E734" s="546">
        <v>45888</v>
      </c>
      <c r="F734" s="545"/>
      <c r="G734" s="546"/>
      <c r="H734" s="546"/>
      <c r="I734" s="545" t="s">
        <v>668</v>
      </c>
      <c r="J734" s="545" t="s">
        <v>669</v>
      </c>
      <c r="K734" s="545"/>
      <c r="L734" s="545"/>
      <c r="M734" s="545"/>
      <c r="N734" s="545" t="s">
        <v>772</v>
      </c>
      <c r="O734" s="545"/>
      <c r="P734" s="545"/>
      <c r="Q734" s="545"/>
      <c r="R734" s="545"/>
      <c r="S734" s="545"/>
      <c r="T734" s="545"/>
    </row>
    <row r="735" spans="1:20" ht="14">
      <c r="A735" s="1"/>
      <c r="C735" s="545">
        <v>30337828651</v>
      </c>
      <c r="D735" s="545" t="s">
        <v>807</v>
      </c>
      <c r="E735" s="546">
        <v>45888</v>
      </c>
      <c r="F735" s="545"/>
      <c r="G735" s="546"/>
      <c r="H735" s="546"/>
      <c r="I735" s="545" t="s">
        <v>670</v>
      </c>
      <c r="J735" s="545" t="s">
        <v>633</v>
      </c>
      <c r="K735" s="545"/>
      <c r="L735" s="545"/>
      <c r="M735" s="544">
        <v>740.19</v>
      </c>
      <c r="N735" s="545" t="s">
        <v>772</v>
      </c>
      <c r="O735" s="545"/>
      <c r="P735" s="545"/>
      <c r="Q735" s="545"/>
      <c r="R735" s="545"/>
      <c r="S735" s="545"/>
      <c r="T735" s="545"/>
    </row>
    <row r="736" spans="1:20" ht="14">
      <c r="A736" s="1"/>
      <c r="C736" s="545">
        <v>30337828651</v>
      </c>
      <c r="D736" s="545" t="s">
        <v>807</v>
      </c>
      <c r="E736" s="546">
        <v>45888</v>
      </c>
      <c r="F736" s="545"/>
      <c r="G736" s="546"/>
      <c r="H736" s="546"/>
      <c r="I736" s="545" t="s">
        <v>671</v>
      </c>
      <c r="J736" s="545" t="s">
        <v>671</v>
      </c>
      <c r="K736" s="545"/>
      <c r="L736" s="545"/>
      <c r="M736" s="545"/>
      <c r="N736" s="545" t="s">
        <v>772</v>
      </c>
      <c r="O736" s="545"/>
      <c r="P736" s="545"/>
      <c r="Q736" s="545"/>
      <c r="R736" s="545"/>
      <c r="S736" s="545"/>
      <c r="T736" s="545"/>
    </row>
    <row r="737" spans="1:20" ht="14">
      <c r="A737" s="1"/>
      <c r="C737" s="542">
        <v>30337828651</v>
      </c>
      <c r="D737" s="542" t="s">
        <v>807</v>
      </c>
      <c r="E737" s="543">
        <v>45922</v>
      </c>
      <c r="F737" s="542">
        <v>31</v>
      </c>
      <c r="G737" s="543">
        <v>45938</v>
      </c>
      <c r="H737" s="543">
        <v>45939</v>
      </c>
      <c r="I737" s="542" t="s">
        <v>648</v>
      </c>
      <c r="J737" s="542" t="s">
        <v>690</v>
      </c>
      <c r="K737" s="542">
        <v>199.25</v>
      </c>
      <c r="L737" s="542" t="s">
        <v>592</v>
      </c>
      <c r="M737" s="542"/>
      <c r="N737" s="542" t="s">
        <v>773</v>
      </c>
      <c r="O737" s="542"/>
      <c r="P737" s="542"/>
      <c r="Q737" s="542"/>
      <c r="R737" s="542"/>
      <c r="S737" s="542"/>
      <c r="T737" s="542"/>
    </row>
    <row r="738" spans="1:20" ht="14">
      <c r="A738" s="1"/>
      <c r="C738" s="542">
        <v>30337828651</v>
      </c>
      <c r="D738" s="542" t="s">
        <v>807</v>
      </c>
      <c r="E738" s="543">
        <v>45922</v>
      </c>
      <c r="F738" s="542">
        <v>31</v>
      </c>
      <c r="G738" s="543">
        <v>45938</v>
      </c>
      <c r="H738" s="543">
        <v>45939</v>
      </c>
      <c r="I738" s="542" t="s">
        <v>648</v>
      </c>
      <c r="J738" s="542" t="s">
        <v>649</v>
      </c>
      <c r="K738" s="542">
        <v>641.89</v>
      </c>
      <c r="L738" s="542" t="s">
        <v>592</v>
      </c>
      <c r="M738" s="542"/>
      <c r="N738" s="542" t="s">
        <v>675</v>
      </c>
      <c r="O738" s="542"/>
      <c r="P738" s="542"/>
      <c r="Q738" s="542"/>
      <c r="R738" s="542"/>
      <c r="S738" s="542"/>
      <c r="T738" s="542"/>
    </row>
    <row r="739" spans="1:20" ht="14">
      <c r="A739" s="1"/>
      <c r="C739" s="542">
        <v>30337828651</v>
      </c>
      <c r="D739" s="542" t="s">
        <v>807</v>
      </c>
      <c r="E739" s="543">
        <v>45922</v>
      </c>
      <c r="F739" s="542">
        <v>31</v>
      </c>
      <c r="G739" s="543">
        <v>45938</v>
      </c>
      <c r="H739" s="543">
        <v>45939</v>
      </c>
      <c r="I739" s="542" t="s">
        <v>651</v>
      </c>
      <c r="J739" s="542" t="s">
        <v>652</v>
      </c>
      <c r="K739" s="542"/>
      <c r="L739" s="542" t="s">
        <v>653</v>
      </c>
      <c r="M739" s="542"/>
      <c r="N739" s="542" t="s">
        <v>675</v>
      </c>
      <c r="O739" s="542"/>
      <c r="P739" s="542"/>
      <c r="Q739" s="542"/>
      <c r="R739" s="542"/>
      <c r="S739" s="542"/>
      <c r="T739" s="542"/>
    </row>
    <row r="740" spans="1:20" ht="14">
      <c r="A740" s="1"/>
      <c r="C740" s="542">
        <v>30337828651</v>
      </c>
      <c r="D740" s="542" t="s">
        <v>807</v>
      </c>
      <c r="E740" s="543">
        <v>45922</v>
      </c>
      <c r="F740" s="542"/>
      <c r="G740" s="543"/>
      <c r="H740" s="543"/>
      <c r="I740" s="542" t="s">
        <v>658</v>
      </c>
      <c r="J740" s="542" t="s">
        <v>659</v>
      </c>
      <c r="K740" s="542"/>
      <c r="L740" s="542"/>
      <c r="M740" s="542"/>
      <c r="N740" s="542" t="s">
        <v>774</v>
      </c>
      <c r="O740" s="542"/>
      <c r="P740" s="542"/>
      <c r="Q740" s="542"/>
      <c r="R740" s="542"/>
      <c r="S740" s="542"/>
      <c r="T740" s="542"/>
    </row>
    <row r="741" spans="1:20" ht="14">
      <c r="A741" s="1"/>
      <c r="C741" s="542">
        <v>30337828651</v>
      </c>
      <c r="D741" s="542" t="s">
        <v>807</v>
      </c>
      <c r="E741" s="543">
        <v>45922</v>
      </c>
      <c r="F741" s="542"/>
      <c r="G741" s="543"/>
      <c r="H741" s="543"/>
      <c r="I741" s="542" t="s">
        <v>664</v>
      </c>
      <c r="J741" s="542" t="s">
        <v>677</v>
      </c>
      <c r="K741" s="542"/>
      <c r="L741" s="542"/>
      <c r="M741" s="542"/>
      <c r="N741" s="542" t="s">
        <v>774</v>
      </c>
      <c r="O741" s="542"/>
      <c r="P741" s="542"/>
      <c r="Q741" s="542"/>
      <c r="R741" s="542"/>
      <c r="S741" s="542"/>
      <c r="T741" s="542"/>
    </row>
    <row r="742" spans="1:20" ht="14">
      <c r="A742" s="1"/>
      <c r="C742" s="542">
        <v>30337828651</v>
      </c>
      <c r="D742" s="542" t="s">
        <v>807</v>
      </c>
      <c r="E742" s="543">
        <v>45922</v>
      </c>
      <c r="F742" s="542"/>
      <c r="G742" s="543"/>
      <c r="H742" s="543"/>
      <c r="I742" s="542" t="s">
        <v>667</v>
      </c>
      <c r="J742" s="542" t="s">
        <v>659</v>
      </c>
      <c r="K742" s="542"/>
      <c r="L742" s="542"/>
      <c r="M742" s="542"/>
      <c r="N742" s="542" t="s">
        <v>774</v>
      </c>
      <c r="O742" s="542"/>
      <c r="P742" s="542"/>
      <c r="Q742" s="542"/>
      <c r="R742" s="542"/>
      <c r="S742" s="542"/>
      <c r="T742" s="542"/>
    </row>
    <row r="743" spans="1:20" ht="14">
      <c r="A743" s="1"/>
      <c r="C743" s="542">
        <v>30337828651</v>
      </c>
      <c r="D743" s="542" t="s">
        <v>807</v>
      </c>
      <c r="E743" s="543">
        <v>45922</v>
      </c>
      <c r="F743" s="542"/>
      <c r="G743" s="543"/>
      <c r="H743" s="543"/>
      <c r="I743" s="542" t="s">
        <v>668</v>
      </c>
      <c r="J743" s="542" t="s">
        <v>669</v>
      </c>
      <c r="K743" s="542"/>
      <c r="L743" s="542"/>
      <c r="M743" s="542"/>
      <c r="N743" s="542" t="s">
        <v>774</v>
      </c>
      <c r="O743" s="542"/>
      <c r="P743" s="542"/>
      <c r="Q743" s="542"/>
      <c r="R743" s="542"/>
      <c r="S743" s="542"/>
      <c r="T743" s="542"/>
    </row>
    <row r="744" spans="1:20" ht="14">
      <c r="A744" s="1"/>
      <c r="C744" s="542">
        <v>30337828651</v>
      </c>
      <c r="D744" s="542" t="s">
        <v>807</v>
      </c>
      <c r="E744" s="543">
        <v>45922</v>
      </c>
      <c r="F744" s="542"/>
      <c r="G744" s="543"/>
      <c r="H744" s="543"/>
      <c r="I744" s="542" t="s">
        <v>670</v>
      </c>
      <c r="J744" s="542" t="s">
        <v>633</v>
      </c>
      <c r="K744" s="542"/>
      <c r="L744" s="542"/>
      <c r="M744" s="544">
        <v>841.14</v>
      </c>
      <c r="N744" s="542" t="s">
        <v>774</v>
      </c>
      <c r="O744" s="542"/>
      <c r="P744" s="542"/>
      <c r="Q744" s="542"/>
      <c r="R744" s="542"/>
      <c r="S744" s="542"/>
      <c r="T744" s="542"/>
    </row>
    <row r="745" spans="1:20" ht="14">
      <c r="A745" s="1"/>
      <c r="C745" s="542">
        <v>30337828651</v>
      </c>
      <c r="D745" s="542" t="s">
        <v>807</v>
      </c>
      <c r="E745" s="543">
        <v>45922</v>
      </c>
      <c r="F745" s="542"/>
      <c r="G745" s="543"/>
      <c r="H745" s="543"/>
      <c r="I745" s="542" t="s">
        <v>671</v>
      </c>
      <c r="J745" s="542" t="s">
        <v>671</v>
      </c>
      <c r="K745" s="542"/>
      <c r="L745" s="542"/>
      <c r="M745" s="542"/>
      <c r="N745" s="542" t="s">
        <v>774</v>
      </c>
      <c r="O745" s="542"/>
      <c r="P745" s="542"/>
      <c r="Q745" s="542"/>
      <c r="R745" s="542"/>
      <c r="S745" s="542"/>
      <c r="T745" s="542"/>
    </row>
    <row r="746" spans="1:20" ht="14">
      <c r="A746" s="1"/>
      <c r="C746" s="545">
        <v>30337828651</v>
      </c>
      <c r="D746" s="545" t="s">
        <v>807</v>
      </c>
      <c r="E746" s="546">
        <v>45950</v>
      </c>
      <c r="F746" s="545">
        <v>30</v>
      </c>
      <c r="G746" s="546">
        <v>45910</v>
      </c>
      <c r="H746" s="546">
        <v>45940</v>
      </c>
      <c r="I746" s="545" t="s">
        <v>648</v>
      </c>
      <c r="J746" s="545" t="s">
        <v>690</v>
      </c>
      <c r="K746" s="545">
        <v>163.11000000000001</v>
      </c>
      <c r="L746" s="545" t="s">
        <v>592</v>
      </c>
      <c r="M746" s="545"/>
      <c r="N746" s="545" t="s">
        <v>775</v>
      </c>
      <c r="O746" s="545"/>
      <c r="P746" s="545"/>
      <c r="Q746" s="545"/>
      <c r="R746" s="545"/>
      <c r="S746" s="545"/>
      <c r="T746" s="545"/>
    </row>
    <row r="747" spans="1:20" ht="14">
      <c r="A747" s="1"/>
      <c r="C747" s="545">
        <v>30337828651</v>
      </c>
      <c r="D747" s="545" t="s">
        <v>807</v>
      </c>
      <c r="E747" s="546">
        <v>45950</v>
      </c>
      <c r="F747" s="545">
        <v>30</v>
      </c>
      <c r="G747" s="546">
        <v>45910</v>
      </c>
      <c r="H747" s="546">
        <v>45940</v>
      </c>
      <c r="I747" s="545" t="s">
        <v>648</v>
      </c>
      <c r="J747" s="545" t="s">
        <v>649</v>
      </c>
      <c r="K747" s="545">
        <v>695.88</v>
      </c>
      <c r="L747" s="545" t="s">
        <v>592</v>
      </c>
      <c r="M747" s="545"/>
      <c r="N747" s="545" t="s">
        <v>678</v>
      </c>
      <c r="O747" s="545"/>
      <c r="P747" s="545"/>
      <c r="Q747" s="545"/>
      <c r="R747" s="545"/>
      <c r="S747" s="545"/>
      <c r="T747" s="545"/>
    </row>
    <row r="748" spans="1:20" ht="14">
      <c r="A748" s="1"/>
      <c r="C748" s="545">
        <v>30337828651</v>
      </c>
      <c r="D748" s="545" t="s">
        <v>807</v>
      </c>
      <c r="E748" s="546">
        <v>45950</v>
      </c>
      <c r="F748" s="545">
        <v>30</v>
      </c>
      <c r="G748" s="546">
        <v>45910</v>
      </c>
      <c r="H748" s="546">
        <v>45940</v>
      </c>
      <c r="I748" s="545" t="s">
        <v>651</v>
      </c>
      <c r="J748" s="545" t="s">
        <v>652</v>
      </c>
      <c r="K748" s="545"/>
      <c r="L748" s="545" t="s">
        <v>653</v>
      </c>
      <c r="M748" s="545"/>
      <c r="N748" s="545" t="s">
        <v>678</v>
      </c>
      <c r="O748" s="545"/>
      <c r="P748" s="545"/>
      <c r="Q748" s="545"/>
      <c r="R748" s="545"/>
      <c r="S748" s="545"/>
      <c r="T748" s="545"/>
    </row>
    <row r="749" spans="1:20" ht="14">
      <c r="A749" s="1"/>
      <c r="C749" s="545">
        <v>30337828651</v>
      </c>
      <c r="D749" s="545" t="s">
        <v>807</v>
      </c>
      <c r="E749" s="546">
        <v>45950</v>
      </c>
      <c r="F749" s="545"/>
      <c r="G749" s="546"/>
      <c r="H749" s="546"/>
      <c r="I749" s="545" t="s">
        <v>658</v>
      </c>
      <c r="J749" s="545" t="s">
        <v>659</v>
      </c>
      <c r="K749" s="545"/>
      <c r="L749" s="545"/>
      <c r="M749" s="545"/>
      <c r="N749" s="545" t="s">
        <v>776</v>
      </c>
      <c r="O749" s="545"/>
      <c r="P749" s="545"/>
      <c r="Q749" s="545"/>
      <c r="R749" s="545"/>
      <c r="S749" s="545"/>
      <c r="T749" s="545"/>
    </row>
    <row r="750" spans="1:20" ht="14">
      <c r="A750" s="1"/>
      <c r="C750" s="545">
        <v>30337828651</v>
      </c>
      <c r="D750" s="545" t="s">
        <v>807</v>
      </c>
      <c r="E750" s="546">
        <v>45950</v>
      </c>
      <c r="F750" s="545"/>
      <c r="G750" s="546"/>
      <c r="H750" s="546"/>
      <c r="I750" s="545" t="s">
        <v>664</v>
      </c>
      <c r="J750" s="545" t="s">
        <v>677</v>
      </c>
      <c r="K750" s="545"/>
      <c r="L750" s="545"/>
      <c r="M750" s="545"/>
      <c r="N750" s="545" t="s">
        <v>776</v>
      </c>
      <c r="O750" s="545"/>
      <c r="P750" s="545"/>
      <c r="Q750" s="545"/>
      <c r="R750" s="545"/>
      <c r="S750" s="545"/>
      <c r="T750" s="545"/>
    </row>
    <row r="751" spans="1:20" ht="14">
      <c r="A751" s="1"/>
      <c r="C751" s="545">
        <v>30337828651</v>
      </c>
      <c r="D751" s="545" t="s">
        <v>807</v>
      </c>
      <c r="E751" s="546">
        <v>45950</v>
      </c>
      <c r="F751" s="545"/>
      <c r="G751" s="546"/>
      <c r="H751" s="546"/>
      <c r="I751" s="545" t="s">
        <v>664</v>
      </c>
      <c r="J751" s="545" t="s">
        <v>666</v>
      </c>
      <c r="K751" s="545"/>
      <c r="L751" s="545"/>
      <c r="M751" s="545"/>
      <c r="N751" s="545" t="s">
        <v>776</v>
      </c>
      <c r="O751" s="545"/>
      <c r="P751" s="545"/>
      <c r="Q751" s="545"/>
      <c r="R751" s="545"/>
      <c r="S751" s="545"/>
      <c r="T751" s="545"/>
    </row>
    <row r="752" spans="1:20" ht="14">
      <c r="A752" s="1"/>
      <c r="C752" s="545">
        <v>30337828651</v>
      </c>
      <c r="D752" s="545" t="s">
        <v>807</v>
      </c>
      <c r="E752" s="546">
        <v>45950</v>
      </c>
      <c r="F752" s="545"/>
      <c r="G752" s="546"/>
      <c r="H752" s="546"/>
      <c r="I752" s="545" t="s">
        <v>667</v>
      </c>
      <c r="J752" s="545" t="s">
        <v>659</v>
      </c>
      <c r="K752" s="545"/>
      <c r="L752" s="545"/>
      <c r="M752" s="545"/>
      <c r="N752" s="545" t="s">
        <v>776</v>
      </c>
      <c r="O752" s="545"/>
      <c r="P752" s="545"/>
      <c r="Q752" s="545"/>
      <c r="R752" s="545"/>
      <c r="S752" s="545"/>
      <c r="T752" s="545"/>
    </row>
    <row r="753" spans="1:20" ht="14">
      <c r="A753" s="1"/>
      <c r="C753" s="545">
        <v>30337828651</v>
      </c>
      <c r="D753" s="545" t="s">
        <v>807</v>
      </c>
      <c r="E753" s="546">
        <v>45950</v>
      </c>
      <c r="F753" s="545"/>
      <c r="G753" s="546"/>
      <c r="H753" s="546"/>
      <c r="I753" s="545" t="s">
        <v>668</v>
      </c>
      <c r="J753" s="545" t="s">
        <v>669</v>
      </c>
      <c r="K753" s="545"/>
      <c r="L753" s="545"/>
      <c r="M753" s="545"/>
      <c r="N753" s="545" t="s">
        <v>776</v>
      </c>
      <c r="O753" s="545"/>
      <c r="P753" s="545"/>
      <c r="Q753" s="545"/>
      <c r="R753" s="545"/>
      <c r="S753" s="545"/>
      <c r="T753" s="545"/>
    </row>
    <row r="754" spans="1:20" ht="14">
      <c r="A754" s="1"/>
      <c r="C754" s="545">
        <v>30337828651</v>
      </c>
      <c r="D754" s="545" t="s">
        <v>807</v>
      </c>
      <c r="E754" s="546">
        <v>45950</v>
      </c>
      <c r="F754" s="545"/>
      <c r="G754" s="546"/>
      <c r="H754" s="546"/>
      <c r="I754" s="545" t="s">
        <v>670</v>
      </c>
      <c r="J754" s="545" t="s">
        <v>633</v>
      </c>
      <c r="K754" s="545"/>
      <c r="L754" s="545"/>
      <c r="M754" s="544">
        <v>858.99</v>
      </c>
      <c r="N754" s="545" t="s">
        <v>776</v>
      </c>
      <c r="O754" s="545"/>
      <c r="P754" s="545"/>
      <c r="Q754" s="545"/>
      <c r="R754" s="545"/>
      <c r="S754" s="545"/>
      <c r="T754" s="545"/>
    </row>
    <row r="755" spans="1:20" ht="14">
      <c r="A755" s="1"/>
      <c r="C755" s="545">
        <v>30337828651</v>
      </c>
      <c r="D755" s="545" t="s">
        <v>807</v>
      </c>
      <c r="E755" s="546">
        <v>45950</v>
      </c>
      <c r="F755" s="545"/>
      <c r="G755" s="546"/>
      <c r="H755" s="546"/>
      <c r="I755" s="545" t="s">
        <v>671</v>
      </c>
      <c r="J755" s="545" t="s">
        <v>671</v>
      </c>
      <c r="K755" s="545"/>
      <c r="L755" s="545"/>
      <c r="M755" s="545"/>
      <c r="N755" s="545" t="s">
        <v>776</v>
      </c>
      <c r="O755" s="545"/>
      <c r="P755" s="545"/>
      <c r="Q755" s="545"/>
      <c r="R755" s="545"/>
      <c r="S755" s="545"/>
      <c r="T755" s="545"/>
    </row>
    <row r="756" spans="1:20" ht="14">
      <c r="A756" s="1"/>
      <c r="C756" s="542">
        <v>30337828651</v>
      </c>
      <c r="D756" s="542" t="s">
        <v>807</v>
      </c>
      <c r="E756" s="543">
        <v>45980</v>
      </c>
      <c r="F756" s="542">
        <v>31</v>
      </c>
      <c r="G756" s="543">
        <v>45940</v>
      </c>
      <c r="H756" s="543">
        <v>45971</v>
      </c>
      <c r="I756" s="542" t="s">
        <v>648</v>
      </c>
      <c r="J756" s="542" t="s">
        <v>690</v>
      </c>
      <c r="K756" s="542">
        <v>148.81</v>
      </c>
      <c r="L756" s="542" t="s">
        <v>592</v>
      </c>
      <c r="M756" s="542"/>
      <c r="N756" s="542" t="s">
        <v>777</v>
      </c>
      <c r="O756" s="542"/>
      <c r="P756" s="542"/>
      <c r="Q756" s="542"/>
      <c r="R756" s="542"/>
      <c r="S756" s="542"/>
      <c r="T756" s="542"/>
    </row>
    <row r="757" spans="1:20" ht="14">
      <c r="A757" s="1"/>
      <c r="C757" s="542">
        <v>30337828651</v>
      </c>
      <c r="D757" s="542" t="s">
        <v>807</v>
      </c>
      <c r="E757" s="543">
        <v>45980</v>
      </c>
      <c r="F757" s="542">
        <v>31</v>
      </c>
      <c r="G757" s="543">
        <v>45940</v>
      </c>
      <c r="H757" s="543">
        <v>45971</v>
      </c>
      <c r="I757" s="542" t="s">
        <v>648</v>
      </c>
      <c r="J757" s="542" t="s">
        <v>649</v>
      </c>
      <c r="K757" s="542">
        <v>979.11</v>
      </c>
      <c r="L757" s="542" t="s">
        <v>592</v>
      </c>
      <c r="M757" s="542"/>
      <c r="N757" s="542" t="s">
        <v>680</v>
      </c>
      <c r="O757" s="542"/>
      <c r="P757" s="542"/>
      <c r="Q757" s="542"/>
      <c r="R757" s="542"/>
      <c r="S757" s="542"/>
      <c r="T757" s="542"/>
    </row>
    <row r="758" spans="1:20" ht="14">
      <c r="A758" s="1"/>
      <c r="C758" s="542">
        <v>30337828651</v>
      </c>
      <c r="D758" s="542" t="s">
        <v>807</v>
      </c>
      <c r="E758" s="543">
        <v>45980</v>
      </c>
      <c r="F758" s="542">
        <v>31</v>
      </c>
      <c r="G758" s="543">
        <v>45940</v>
      </c>
      <c r="H758" s="543">
        <v>45971</v>
      </c>
      <c r="I758" s="542" t="s">
        <v>651</v>
      </c>
      <c r="J758" s="542" t="s">
        <v>652</v>
      </c>
      <c r="K758" s="542"/>
      <c r="L758" s="542" t="s">
        <v>653</v>
      </c>
      <c r="M758" s="542"/>
      <c r="N758" s="542" t="s">
        <v>680</v>
      </c>
      <c r="O758" s="542"/>
      <c r="P758" s="542"/>
      <c r="Q758" s="542"/>
      <c r="R758" s="542"/>
      <c r="S758" s="542"/>
      <c r="T758" s="542"/>
    </row>
    <row r="759" spans="1:20" ht="14">
      <c r="A759" s="1"/>
      <c r="C759" s="542">
        <v>30337828651</v>
      </c>
      <c r="D759" s="542" t="s">
        <v>807</v>
      </c>
      <c r="E759" s="543">
        <v>45980</v>
      </c>
      <c r="F759" s="542"/>
      <c r="G759" s="543"/>
      <c r="H759" s="543"/>
      <c r="I759" s="542" t="s">
        <v>658</v>
      </c>
      <c r="J759" s="542" t="s">
        <v>659</v>
      </c>
      <c r="K759" s="542"/>
      <c r="L759" s="542"/>
      <c r="M759" s="542"/>
      <c r="N759" s="542" t="s">
        <v>778</v>
      </c>
      <c r="O759" s="542"/>
      <c r="P759" s="542"/>
      <c r="Q759" s="542"/>
      <c r="R759" s="542"/>
      <c r="S759" s="542"/>
      <c r="T759" s="542"/>
    </row>
    <row r="760" spans="1:20" ht="14">
      <c r="A760" s="1"/>
      <c r="C760" s="542">
        <v>30337828651</v>
      </c>
      <c r="D760" s="542" t="s">
        <v>807</v>
      </c>
      <c r="E760" s="543">
        <v>45980</v>
      </c>
      <c r="F760" s="542"/>
      <c r="G760" s="543"/>
      <c r="H760" s="543"/>
      <c r="I760" s="542" t="s">
        <v>664</v>
      </c>
      <c r="J760" s="542" t="s">
        <v>682</v>
      </c>
      <c r="K760" s="542"/>
      <c r="L760" s="542"/>
      <c r="M760" s="542"/>
      <c r="N760" s="542" t="s">
        <v>778</v>
      </c>
      <c r="O760" s="542"/>
      <c r="P760" s="542"/>
      <c r="Q760" s="542"/>
      <c r="R760" s="542"/>
      <c r="S760" s="542"/>
      <c r="T760" s="542"/>
    </row>
    <row r="761" spans="1:20" ht="14">
      <c r="A761" s="1"/>
      <c r="C761" s="542">
        <v>30337828651</v>
      </c>
      <c r="D761" s="542" t="s">
        <v>807</v>
      </c>
      <c r="E761" s="543">
        <v>45980</v>
      </c>
      <c r="F761" s="542"/>
      <c r="G761" s="543"/>
      <c r="H761" s="543"/>
      <c r="I761" s="542" t="s">
        <v>667</v>
      </c>
      <c r="J761" s="542" t="s">
        <v>659</v>
      </c>
      <c r="K761" s="542"/>
      <c r="L761" s="542"/>
      <c r="M761" s="542"/>
      <c r="N761" s="542" t="s">
        <v>778</v>
      </c>
      <c r="O761" s="542"/>
      <c r="P761" s="542"/>
      <c r="Q761" s="542"/>
      <c r="R761" s="542"/>
      <c r="S761" s="542"/>
      <c r="T761" s="542"/>
    </row>
    <row r="762" spans="1:20" ht="14">
      <c r="A762" s="1"/>
      <c r="C762" s="542">
        <v>30337828651</v>
      </c>
      <c r="D762" s="542" t="s">
        <v>807</v>
      </c>
      <c r="E762" s="543">
        <v>45980</v>
      </c>
      <c r="F762" s="542"/>
      <c r="G762" s="543"/>
      <c r="H762" s="543"/>
      <c r="I762" s="542" t="s">
        <v>668</v>
      </c>
      <c r="J762" s="542" t="s">
        <v>669</v>
      </c>
      <c r="K762" s="542"/>
      <c r="L762" s="542"/>
      <c r="M762" s="542"/>
      <c r="N762" s="542" t="s">
        <v>778</v>
      </c>
      <c r="O762" s="542"/>
      <c r="P762" s="542"/>
      <c r="Q762" s="542"/>
      <c r="R762" s="542"/>
      <c r="S762" s="542"/>
      <c r="T762" s="542"/>
    </row>
    <row r="763" spans="1:20" ht="14">
      <c r="A763" s="1"/>
      <c r="C763" s="542">
        <v>30337828651</v>
      </c>
      <c r="D763" s="542" t="s">
        <v>807</v>
      </c>
      <c r="E763" s="543">
        <v>45980</v>
      </c>
      <c r="F763" s="542"/>
      <c r="G763" s="543"/>
      <c r="H763" s="543"/>
      <c r="I763" s="542" t="s">
        <v>670</v>
      </c>
      <c r="J763" s="542" t="s">
        <v>633</v>
      </c>
      <c r="K763" s="542"/>
      <c r="L763" s="542"/>
      <c r="M763" s="544">
        <v>1127.92</v>
      </c>
      <c r="N763" s="542" t="s">
        <v>778</v>
      </c>
      <c r="O763" s="542"/>
      <c r="P763" s="542"/>
      <c r="Q763" s="542"/>
      <c r="R763" s="542"/>
      <c r="S763" s="542"/>
      <c r="T763" s="542"/>
    </row>
    <row r="764" spans="1:20" ht="14">
      <c r="A764" s="1"/>
      <c r="C764" s="542">
        <v>30337828651</v>
      </c>
      <c r="D764" s="542" t="s">
        <v>807</v>
      </c>
      <c r="E764" s="543">
        <v>45980</v>
      </c>
      <c r="F764" s="542"/>
      <c r="G764" s="543"/>
      <c r="H764" s="543"/>
      <c r="I764" s="542" t="s">
        <v>671</v>
      </c>
      <c r="J764" s="542" t="s">
        <v>671</v>
      </c>
      <c r="K764" s="542"/>
      <c r="L764" s="542"/>
      <c r="M764" s="542"/>
      <c r="N764" s="542" t="s">
        <v>778</v>
      </c>
      <c r="O764" s="542"/>
      <c r="P764" s="542"/>
      <c r="Q764" s="542"/>
      <c r="R764" s="542"/>
      <c r="S764" s="542"/>
      <c r="T764" s="542"/>
    </row>
    <row r="765" spans="1:20" ht="14">
      <c r="A765" s="1"/>
      <c r="C765" s="545">
        <v>30337828651</v>
      </c>
      <c r="D765" s="545" t="s">
        <v>807</v>
      </c>
      <c r="E765" s="546">
        <v>46010</v>
      </c>
      <c r="F765" s="545">
        <v>30</v>
      </c>
      <c r="G765" s="546">
        <v>45971</v>
      </c>
      <c r="H765" s="546">
        <v>46001</v>
      </c>
      <c r="I765" s="545" t="s">
        <v>648</v>
      </c>
      <c r="J765" s="545" t="s">
        <v>649</v>
      </c>
      <c r="K765" s="545">
        <v>1124.8499999999999</v>
      </c>
      <c r="L765" s="545" t="s">
        <v>592</v>
      </c>
      <c r="M765" s="545"/>
      <c r="N765" s="545" t="s">
        <v>683</v>
      </c>
      <c r="O765" s="545"/>
      <c r="P765" s="545"/>
      <c r="Q765" s="545"/>
      <c r="R765" s="545"/>
      <c r="S765" s="545"/>
      <c r="T765" s="545"/>
    </row>
    <row r="766" spans="1:20" ht="14">
      <c r="A766" s="1"/>
      <c r="C766" s="545">
        <v>30337828651</v>
      </c>
      <c r="D766" s="545" t="s">
        <v>807</v>
      </c>
      <c r="E766" s="546">
        <v>46010</v>
      </c>
      <c r="F766" s="545">
        <v>30</v>
      </c>
      <c r="G766" s="546">
        <v>45971</v>
      </c>
      <c r="H766" s="546">
        <v>46001</v>
      </c>
      <c r="I766" s="545" t="s">
        <v>651</v>
      </c>
      <c r="J766" s="545" t="s">
        <v>652</v>
      </c>
      <c r="K766" s="545"/>
      <c r="L766" s="545" t="s">
        <v>653</v>
      </c>
      <c r="M766" s="545"/>
      <c r="N766" s="545" t="s">
        <v>683</v>
      </c>
      <c r="O766" s="545"/>
      <c r="P766" s="545"/>
      <c r="Q766" s="545"/>
      <c r="R766" s="545"/>
      <c r="S766" s="545"/>
      <c r="T766" s="545"/>
    </row>
    <row r="767" spans="1:20" ht="14">
      <c r="A767" s="1"/>
      <c r="C767" s="545">
        <v>30337828651</v>
      </c>
      <c r="D767" s="545" t="s">
        <v>807</v>
      </c>
      <c r="E767" s="546">
        <v>46010</v>
      </c>
      <c r="F767" s="545">
        <v>30</v>
      </c>
      <c r="G767" s="546">
        <v>45971</v>
      </c>
      <c r="H767" s="546">
        <v>46001</v>
      </c>
      <c r="I767" s="545" t="s">
        <v>648</v>
      </c>
      <c r="J767" s="545" t="s">
        <v>690</v>
      </c>
      <c r="K767" s="545">
        <v>151.77000000000001</v>
      </c>
      <c r="L767" s="545" t="s">
        <v>592</v>
      </c>
      <c r="M767" s="545"/>
      <c r="N767" s="545" t="s">
        <v>779</v>
      </c>
      <c r="O767" s="545"/>
      <c r="P767" s="545"/>
      <c r="Q767" s="545"/>
      <c r="R767" s="545"/>
      <c r="S767" s="545"/>
      <c r="T767" s="545"/>
    </row>
    <row r="768" spans="1:20" ht="14">
      <c r="A768" s="1"/>
      <c r="C768" s="545">
        <v>30337828651</v>
      </c>
      <c r="D768" s="545" t="s">
        <v>807</v>
      </c>
      <c r="E768" s="546">
        <v>46010</v>
      </c>
      <c r="F768" s="545"/>
      <c r="G768" s="546"/>
      <c r="H768" s="546"/>
      <c r="I768" s="545" t="s">
        <v>658</v>
      </c>
      <c r="J768" s="545" t="s">
        <v>659</v>
      </c>
      <c r="K768" s="545"/>
      <c r="L768" s="545"/>
      <c r="M768" s="545"/>
      <c r="N768" s="545" t="s">
        <v>780</v>
      </c>
      <c r="O768" s="545"/>
      <c r="P768" s="545"/>
      <c r="Q768" s="545"/>
      <c r="R768" s="545"/>
      <c r="S768" s="545"/>
      <c r="T768" s="545"/>
    </row>
    <row r="769" spans="1:20" ht="14">
      <c r="A769" s="1"/>
      <c r="C769" s="545">
        <v>30337828651</v>
      </c>
      <c r="D769" s="545" t="s">
        <v>807</v>
      </c>
      <c r="E769" s="546">
        <v>46010</v>
      </c>
      <c r="F769" s="545"/>
      <c r="G769" s="546"/>
      <c r="H769" s="546"/>
      <c r="I769" s="545" t="s">
        <v>664</v>
      </c>
      <c r="J769" s="545" t="s">
        <v>677</v>
      </c>
      <c r="K769" s="545"/>
      <c r="L769" s="545"/>
      <c r="M769" s="545"/>
      <c r="N769" s="545" t="s">
        <v>780</v>
      </c>
      <c r="O769" s="545"/>
      <c r="P769" s="545"/>
      <c r="Q769" s="545"/>
      <c r="R769" s="545"/>
      <c r="S769" s="545"/>
      <c r="T769" s="545"/>
    </row>
    <row r="770" spans="1:20" ht="14">
      <c r="A770" s="1"/>
      <c r="C770" s="545">
        <v>30337828651</v>
      </c>
      <c r="D770" s="545" t="s">
        <v>807</v>
      </c>
      <c r="E770" s="546">
        <v>46010</v>
      </c>
      <c r="F770" s="545"/>
      <c r="G770" s="546"/>
      <c r="H770" s="546"/>
      <c r="I770" s="545" t="s">
        <v>667</v>
      </c>
      <c r="J770" s="545" t="s">
        <v>659</v>
      </c>
      <c r="K770" s="545"/>
      <c r="L770" s="545"/>
      <c r="M770" s="545"/>
      <c r="N770" s="545" t="s">
        <v>780</v>
      </c>
      <c r="O770" s="545"/>
      <c r="P770" s="545"/>
      <c r="Q770" s="545"/>
      <c r="R770" s="545"/>
      <c r="S770" s="545"/>
      <c r="T770" s="545"/>
    </row>
    <row r="771" spans="1:20" ht="14">
      <c r="A771" s="1"/>
      <c r="C771" s="545">
        <v>30337828651</v>
      </c>
      <c r="D771" s="545" t="s">
        <v>807</v>
      </c>
      <c r="E771" s="546">
        <v>46010</v>
      </c>
      <c r="F771" s="545"/>
      <c r="G771" s="546"/>
      <c r="H771" s="546"/>
      <c r="I771" s="545" t="s">
        <v>668</v>
      </c>
      <c r="J771" s="545" t="s">
        <v>669</v>
      </c>
      <c r="K771" s="545"/>
      <c r="L771" s="545"/>
      <c r="M771" s="545"/>
      <c r="N771" s="545" t="s">
        <v>780</v>
      </c>
      <c r="O771" s="545"/>
      <c r="P771" s="545"/>
      <c r="Q771" s="545"/>
      <c r="R771" s="545"/>
      <c r="S771" s="545"/>
      <c r="T771" s="545"/>
    </row>
    <row r="772" spans="1:20" ht="14">
      <c r="A772" s="1"/>
      <c r="C772" s="545">
        <v>30337828651</v>
      </c>
      <c r="D772" s="545" t="s">
        <v>807</v>
      </c>
      <c r="E772" s="546">
        <v>46010</v>
      </c>
      <c r="F772" s="545"/>
      <c r="G772" s="546"/>
      <c r="H772" s="546"/>
      <c r="I772" s="545" t="s">
        <v>670</v>
      </c>
      <c r="J772" s="545" t="s">
        <v>633</v>
      </c>
      <c r="K772" s="545"/>
      <c r="L772" s="545"/>
      <c r="M772" s="544">
        <v>1276.6199999999999</v>
      </c>
      <c r="N772" s="545" t="s">
        <v>780</v>
      </c>
      <c r="O772" s="545"/>
      <c r="P772" s="545"/>
      <c r="Q772" s="545"/>
      <c r="R772" s="545"/>
      <c r="S772" s="545"/>
      <c r="T772" s="545"/>
    </row>
    <row r="773" spans="1:20" ht="14">
      <c r="A773" s="1"/>
      <c r="C773" s="545">
        <v>30337828651</v>
      </c>
      <c r="D773" s="545" t="s">
        <v>807</v>
      </c>
      <c r="E773" s="546">
        <v>46010</v>
      </c>
      <c r="F773" s="545"/>
      <c r="G773" s="546"/>
      <c r="H773" s="546"/>
      <c r="I773" s="545" t="s">
        <v>671</v>
      </c>
      <c r="J773" s="545" t="s">
        <v>671</v>
      </c>
      <c r="K773" s="545"/>
      <c r="L773" s="545"/>
      <c r="M773" s="545"/>
      <c r="N773" s="545" t="s">
        <v>780</v>
      </c>
      <c r="O773" s="545"/>
      <c r="P773" s="545"/>
      <c r="Q773" s="545"/>
      <c r="R773" s="545"/>
      <c r="S773" s="545"/>
      <c r="T773" s="545"/>
    </row>
    <row r="774" spans="1:20" ht="14">
      <c r="A774" s="1"/>
      <c r="C774" s="545">
        <v>30337828651</v>
      </c>
      <c r="D774" s="545" t="s">
        <v>807</v>
      </c>
      <c r="E774" s="546">
        <v>46042</v>
      </c>
      <c r="F774" s="545">
        <v>31</v>
      </c>
      <c r="G774" s="546">
        <v>46001</v>
      </c>
      <c r="H774" s="546">
        <v>46032</v>
      </c>
      <c r="I774" s="545" t="s">
        <v>648</v>
      </c>
      <c r="J774" s="545" t="s">
        <v>649</v>
      </c>
      <c r="K774" s="545">
        <v>921.21</v>
      </c>
      <c r="L774" s="545" t="s">
        <v>592</v>
      </c>
      <c r="M774" s="545"/>
      <c r="N774" s="545" t="s">
        <v>685</v>
      </c>
      <c r="O774" s="545"/>
      <c r="P774" s="545"/>
      <c r="Q774" s="545"/>
      <c r="R774" s="545"/>
      <c r="S774" s="545"/>
      <c r="T774" s="545"/>
    </row>
    <row r="775" spans="1:20" ht="14">
      <c r="A775" s="1"/>
      <c r="C775" s="545">
        <v>30337828651</v>
      </c>
      <c r="D775" s="545" t="s">
        <v>807</v>
      </c>
      <c r="E775" s="546">
        <v>46042</v>
      </c>
      <c r="F775" s="545">
        <v>31</v>
      </c>
      <c r="G775" s="546">
        <v>46001</v>
      </c>
      <c r="H775" s="546">
        <v>46032</v>
      </c>
      <c r="I775" s="545" t="s">
        <v>651</v>
      </c>
      <c r="J775" s="545" t="s">
        <v>652</v>
      </c>
      <c r="K775" s="545"/>
      <c r="L775" s="545" t="s">
        <v>653</v>
      </c>
      <c r="M775" s="545"/>
      <c r="N775" s="545" t="s">
        <v>685</v>
      </c>
      <c r="O775" s="545"/>
      <c r="P775" s="545"/>
      <c r="Q775" s="545"/>
      <c r="R775" s="545"/>
      <c r="S775" s="545"/>
      <c r="T775" s="545"/>
    </row>
    <row r="776" spans="1:20" ht="14">
      <c r="A776" s="1"/>
      <c r="C776" s="545">
        <v>30337828651</v>
      </c>
      <c r="D776" s="545" t="s">
        <v>807</v>
      </c>
      <c r="E776" s="546">
        <v>46042</v>
      </c>
      <c r="F776" s="545">
        <v>31</v>
      </c>
      <c r="G776" s="546">
        <v>46001</v>
      </c>
      <c r="H776" s="546">
        <v>46032</v>
      </c>
      <c r="I776" s="545" t="s">
        <v>648</v>
      </c>
      <c r="J776" s="545" t="s">
        <v>690</v>
      </c>
      <c r="K776" s="545">
        <v>153.11000000000001</v>
      </c>
      <c r="L776" s="545" t="s">
        <v>592</v>
      </c>
      <c r="M776" s="545"/>
      <c r="N776" s="545" t="s">
        <v>781</v>
      </c>
      <c r="O776" s="545"/>
      <c r="P776" s="545"/>
      <c r="Q776" s="545"/>
      <c r="R776" s="545"/>
      <c r="S776" s="545"/>
      <c r="T776" s="545"/>
    </row>
    <row r="777" spans="1:20" ht="14">
      <c r="A777" s="1"/>
      <c r="C777" s="545">
        <v>30337828651</v>
      </c>
      <c r="D777" s="545" t="s">
        <v>807</v>
      </c>
      <c r="E777" s="546">
        <v>46042</v>
      </c>
      <c r="F777" s="545"/>
      <c r="G777" s="546"/>
      <c r="H777" s="546"/>
      <c r="I777" s="545" t="s">
        <v>658</v>
      </c>
      <c r="J777" s="545" t="s">
        <v>659</v>
      </c>
      <c r="K777" s="545"/>
      <c r="L777" s="545"/>
      <c r="M777" s="545"/>
      <c r="N777" s="545" t="s">
        <v>782</v>
      </c>
      <c r="O777" s="545"/>
      <c r="P777" s="545"/>
      <c r="Q777" s="545"/>
      <c r="R777" s="545"/>
      <c r="S777" s="545"/>
      <c r="T777" s="545"/>
    </row>
    <row r="778" spans="1:20" ht="14">
      <c r="A778" s="1"/>
      <c r="C778" s="545">
        <v>30337828651</v>
      </c>
      <c r="D778" s="545" t="s">
        <v>807</v>
      </c>
      <c r="E778" s="546">
        <v>46042</v>
      </c>
      <c r="F778" s="545"/>
      <c r="G778" s="546"/>
      <c r="H778" s="546"/>
      <c r="I778" s="545" t="s">
        <v>668</v>
      </c>
      <c r="J778" s="545" t="s">
        <v>669</v>
      </c>
      <c r="K778" s="545"/>
      <c r="L778" s="545"/>
      <c r="M778" s="545"/>
      <c r="N778" s="545" t="s">
        <v>782</v>
      </c>
      <c r="O778" s="545"/>
      <c r="P778" s="545"/>
      <c r="Q778" s="545"/>
      <c r="R778" s="545"/>
      <c r="S778" s="545"/>
      <c r="T778" s="545"/>
    </row>
    <row r="779" spans="1:20" ht="14">
      <c r="A779" s="1"/>
      <c r="C779" s="545">
        <v>30337828651</v>
      </c>
      <c r="D779" s="545" t="s">
        <v>807</v>
      </c>
      <c r="E779" s="546">
        <v>46042</v>
      </c>
      <c r="F779" s="545"/>
      <c r="G779" s="546"/>
      <c r="H779" s="546"/>
      <c r="I779" s="545" t="s">
        <v>670</v>
      </c>
      <c r="J779" s="545" t="s">
        <v>633</v>
      </c>
      <c r="K779" s="545"/>
      <c r="L779" s="545"/>
      <c r="M779" s="545">
        <v>1074.32</v>
      </c>
      <c r="N779" s="545" t="s">
        <v>782</v>
      </c>
      <c r="O779" s="545"/>
      <c r="P779" s="545"/>
      <c r="Q779" s="545"/>
      <c r="R779" s="545"/>
      <c r="S779" s="545"/>
      <c r="T779" s="545"/>
    </row>
    <row r="780" spans="1:20" ht="14">
      <c r="A780" s="1"/>
      <c r="C780" s="545">
        <v>30337828651</v>
      </c>
      <c r="D780" s="545" t="s">
        <v>807</v>
      </c>
      <c r="E780" s="546">
        <v>46042</v>
      </c>
      <c r="F780" s="545"/>
      <c r="G780" s="546"/>
      <c r="H780" s="546"/>
      <c r="I780" s="545" t="s">
        <v>671</v>
      </c>
      <c r="J780" s="545" t="s">
        <v>671</v>
      </c>
      <c r="K780" s="545"/>
      <c r="L780" s="545"/>
      <c r="M780" s="545"/>
      <c r="N780" s="545" t="s">
        <v>782</v>
      </c>
      <c r="O780" s="545"/>
      <c r="P780" s="545"/>
      <c r="Q780" s="545"/>
      <c r="R780" s="545"/>
      <c r="S780" s="545"/>
      <c r="T780" s="545"/>
    </row>
    <row r="781" spans="1:20" ht="14">
      <c r="A781" s="1"/>
      <c r="C781" s="542">
        <v>30337828819</v>
      </c>
      <c r="D781" s="542" t="s">
        <v>718</v>
      </c>
      <c r="E781" s="543">
        <v>45860</v>
      </c>
      <c r="F781" s="542">
        <v>15</v>
      </c>
      <c r="G781" s="543">
        <v>45824</v>
      </c>
      <c r="H781" s="543">
        <v>45839</v>
      </c>
      <c r="I781" s="542" t="s">
        <v>648</v>
      </c>
      <c r="J781" s="542" t="s">
        <v>809</v>
      </c>
      <c r="K781" s="542">
        <v>1037.49</v>
      </c>
      <c r="L781" s="542" t="s">
        <v>592</v>
      </c>
      <c r="M781" s="542"/>
      <c r="N781" s="542" t="s">
        <v>810</v>
      </c>
      <c r="O781" s="542"/>
      <c r="P781" s="542"/>
      <c r="Q781" s="542"/>
      <c r="R781" s="542"/>
      <c r="S781" s="542"/>
      <c r="T781" s="542"/>
    </row>
    <row r="782" spans="1:20" ht="14">
      <c r="A782" s="1"/>
      <c r="C782" s="542">
        <v>30337828819</v>
      </c>
      <c r="D782" s="542" t="s">
        <v>718</v>
      </c>
      <c r="E782" s="543">
        <v>45860</v>
      </c>
      <c r="F782" s="542">
        <v>15</v>
      </c>
      <c r="G782" s="543">
        <v>45824</v>
      </c>
      <c r="H782" s="543">
        <v>45839</v>
      </c>
      <c r="I782" s="542" t="s">
        <v>648</v>
      </c>
      <c r="J782" s="542" t="s">
        <v>653</v>
      </c>
      <c r="K782" s="542">
        <v>539.95000000000005</v>
      </c>
      <c r="L782" s="542" t="s">
        <v>592</v>
      </c>
      <c r="M782" s="542"/>
      <c r="N782" s="542" t="s">
        <v>810</v>
      </c>
      <c r="O782" s="542"/>
      <c r="P782" s="542"/>
      <c r="Q782" s="542"/>
      <c r="R782" s="542"/>
      <c r="S782" s="542"/>
      <c r="T782" s="542"/>
    </row>
    <row r="783" spans="1:20" ht="14">
      <c r="A783" s="1"/>
      <c r="C783" s="542">
        <v>30337828819</v>
      </c>
      <c r="D783" s="542" t="s">
        <v>718</v>
      </c>
      <c r="E783" s="543">
        <v>45860</v>
      </c>
      <c r="F783" s="542">
        <v>15</v>
      </c>
      <c r="G783" s="543">
        <v>45824</v>
      </c>
      <c r="H783" s="543">
        <v>45839</v>
      </c>
      <c r="I783" s="542" t="s">
        <v>648</v>
      </c>
      <c r="J783" s="542" t="s">
        <v>811</v>
      </c>
      <c r="K783" s="542">
        <v>289.5</v>
      </c>
      <c r="L783" s="542" t="s">
        <v>592</v>
      </c>
      <c r="M783" s="542"/>
      <c r="N783" s="542" t="s">
        <v>810</v>
      </c>
      <c r="O783" s="542"/>
      <c r="P783" s="542"/>
      <c r="Q783" s="542"/>
      <c r="R783" s="542"/>
      <c r="S783" s="542"/>
      <c r="T783" s="542"/>
    </row>
    <row r="784" spans="1:20" ht="14">
      <c r="A784" s="1"/>
      <c r="C784" s="542">
        <v>30337828819</v>
      </c>
      <c r="D784" s="542" t="s">
        <v>718</v>
      </c>
      <c r="E784" s="543">
        <v>45860</v>
      </c>
      <c r="F784" s="542">
        <v>15</v>
      </c>
      <c r="G784" s="543">
        <v>45824</v>
      </c>
      <c r="H784" s="543">
        <v>45839</v>
      </c>
      <c r="I784" s="542" t="s">
        <v>651</v>
      </c>
      <c r="J784" s="542" t="s">
        <v>652</v>
      </c>
      <c r="K784" s="542"/>
      <c r="L784" s="542" t="s">
        <v>653</v>
      </c>
      <c r="M784" s="542"/>
      <c r="N784" s="542" t="s">
        <v>810</v>
      </c>
      <c r="O784" s="542"/>
      <c r="P784" s="542"/>
      <c r="Q784" s="542"/>
      <c r="R784" s="542"/>
      <c r="S784" s="542"/>
      <c r="T784" s="542"/>
    </row>
    <row r="785" spans="1:20" ht="14">
      <c r="A785" s="1"/>
      <c r="C785" s="542">
        <v>30337828819</v>
      </c>
      <c r="D785" s="542" t="s">
        <v>718</v>
      </c>
      <c r="E785" s="543">
        <v>45860</v>
      </c>
      <c r="F785" s="542">
        <v>15</v>
      </c>
      <c r="G785" s="543">
        <v>45839</v>
      </c>
      <c r="H785" s="543">
        <v>45854</v>
      </c>
      <c r="I785" s="542" t="s">
        <v>648</v>
      </c>
      <c r="J785" s="542" t="s">
        <v>653</v>
      </c>
      <c r="K785" s="547">
        <v>97.72</v>
      </c>
      <c r="L785" s="542" t="s">
        <v>592</v>
      </c>
      <c r="M785" s="542"/>
      <c r="N785" s="542" t="s">
        <v>812</v>
      </c>
      <c r="O785" s="542"/>
      <c r="P785" s="542"/>
      <c r="Q785" s="542"/>
      <c r="R785" s="542"/>
      <c r="S785" s="542"/>
      <c r="T785" s="542"/>
    </row>
    <row r="786" spans="1:20" ht="14">
      <c r="A786" s="1"/>
      <c r="C786" s="542">
        <v>30337828819</v>
      </c>
      <c r="D786" s="542" t="s">
        <v>718</v>
      </c>
      <c r="E786" s="543">
        <v>45860</v>
      </c>
      <c r="F786" s="542">
        <v>15</v>
      </c>
      <c r="G786" s="543">
        <v>45839</v>
      </c>
      <c r="H786" s="543">
        <v>45854</v>
      </c>
      <c r="I786" s="542" t="s">
        <v>648</v>
      </c>
      <c r="J786" s="542" t="s">
        <v>809</v>
      </c>
      <c r="K786" s="547">
        <v>221.23</v>
      </c>
      <c r="L786" s="542" t="s">
        <v>592</v>
      </c>
      <c r="M786" s="542"/>
      <c r="N786" s="542" t="s">
        <v>812</v>
      </c>
      <c r="O786" s="542"/>
      <c r="P786" s="542"/>
      <c r="Q786" s="542"/>
      <c r="R786" s="542"/>
      <c r="S786" s="542"/>
      <c r="T786" s="542"/>
    </row>
    <row r="787" spans="1:20" ht="14">
      <c r="A787" s="1"/>
      <c r="C787" s="542">
        <v>30337828819</v>
      </c>
      <c r="D787" s="542" t="s">
        <v>718</v>
      </c>
      <c r="E787" s="543">
        <v>45860</v>
      </c>
      <c r="F787" s="542">
        <v>15</v>
      </c>
      <c r="G787" s="543">
        <v>45839</v>
      </c>
      <c r="H787" s="543">
        <v>45854</v>
      </c>
      <c r="I787" s="542" t="s">
        <v>648</v>
      </c>
      <c r="J787" s="542" t="s">
        <v>811</v>
      </c>
      <c r="K787" s="547">
        <v>54.64</v>
      </c>
      <c r="L787" s="542" t="s">
        <v>592</v>
      </c>
      <c r="M787" s="542"/>
      <c r="N787" s="542" t="s">
        <v>812</v>
      </c>
      <c r="O787" s="542"/>
      <c r="P787" s="542"/>
      <c r="Q787" s="542"/>
      <c r="R787" s="542"/>
      <c r="S787" s="542"/>
      <c r="T787" s="542"/>
    </row>
    <row r="788" spans="1:20" ht="14">
      <c r="A788" s="1"/>
      <c r="C788" s="542">
        <v>30337828819</v>
      </c>
      <c r="D788" s="542" t="s">
        <v>718</v>
      </c>
      <c r="E788" s="543">
        <v>45860</v>
      </c>
      <c r="F788" s="542">
        <v>15</v>
      </c>
      <c r="G788" s="543">
        <v>45839</v>
      </c>
      <c r="H788" s="543">
        <v>45854</v>
      </c>
      <c r="I788" s="542" t="s">
        <v>651</v>
      </c>
      <c r="J788" s="542" t="s">
        <v>652</v>
      </c>
      <c r="K788" s="542"/>
      <c r="L788" s="542" t="s">
        <v>653</v>
      </c>
      <c r="M788" s="542"/>
      <c r="N788" s="542" t="s">
        <v>812</v>
      </c>
      <c r="O788" s="542"/>
      <c r="P788" s="542"/>
      <c r="Q788" s="542"/>
      <c r="R788" s="542"/>
      <c r="S788" s="542"/>
      <c r="T788" s="542"/>
    </row>
    <row r="789" spans="1:20" ht="14">
      <c r="A789" s="1"/>
      <c r="C789" s="542">
        <v>30337828819</v>
      </c>
      <c r="D789" s="542" t="s">
        <v>718</v>
      </c>
      <c r="E789" s="543">
        <v>45860</v>
      </c>
      <c r="F789" s="542"/>
      <c r="G789" s="543"/>
      <c r="H789" s="543"/>
      <c r="I789" s="542" t="s">
        <v>658</v>
      </c>
      <c r="J789" s="542" t="s">
        <v>659</v>
      </c>
      <c r="K789" s="542"/>
      <c r="L789" s="542"/>
      <c r="M789" s="542"/>
      <c r="N789" s="542" t="s">
        <v>813</v>
      </c>
      <c r="O789" s="542"/>
      <c r="P789" s="542"/>
      <c r="Q789" s="542"/>
      <c r="R789" s="542"/>
      <c r="S789" s="542"/>
      <c r="T789" s="542"/>
    </row>
    <row r="790" spans="1:20" ht="14">
      <c r="A790" s="1"/>
      <c r="C790" s="542">
        <v>30337828819</v>
      </c>
      <c r="D790" s="542" t="s">
        <v>718</v>
      </c>
      <c r="E790" s="543">
        <v>45860</v>
      </c>
      <c r="F790" s="542"/>
      <c r="G790" s="543"/>
      <c r="H790" s="543"/>
      <c r="I790" s="542" t="s">
        <v>664</v>
      </c>
      <c r="J790" s="542" t="s">
        <v>665</v>
      </c>
      <c r="K790" s="542"/>
      <c r="L790" s="542"/>
      <c r="M790" s="542"/>
      <c r="N790" s="542" t="s">
        <v>813</v>
      </c>
      <c r="O790" s="542"/>
      <c r="P790" s="542"/>
      <c r="Q790" s="542"/>
      <c r="R790" s="542"/>
      <c r="S790" s="542"/>
      <c r="T790" s="542"/>
    </row>
    <row r="791" spans="1:20" ht="14">
      <c r="A791" s="1"/>
      <c r="C791" s="542">
        <v>30337828819</v>
      </c>
      <c r="D791" s="542" t="s">
        <v>718</v>
      </c>
      <c r="E791" s="543">
        <v>45860</v>
      </c>
      <c r="F791" s="542"/>
      <c r="G791" s="543"/>
      <c r="H791" s="543"/>
      <c r="I791" s="542" t="s">
        <v>667</v>
      </c>
      <c r="J791" s="542" t="s">
        <v>659</v>
      </c>
      <c r="K791" s="542"/>
      <c r="L791" s="542"/>
      <c r="M791" s="542"/>
      <c r="N791" s="542" t="s">
        <v>813</v>
      </c>
      <c r="O791" s="542"/>
      <c r="P791" s="542"/>
      <c r="Q791" s="542"/>
      <c r="R791" s="542"/>
      <c r="S791" s="542"/>
      <c r="T791" s="542"/>
    </row>
    <row r="792" spans="1:20" ht="14">
      <c r="A792" s="1"/>
      <c r="C792" s="542">
        <v>30337828819</v>
      </c>
      <c r="D792" s="542" t="s">
        <v>718</v>
      </c>
      <c r="E792" s="543">
        <v>45860</v>
      </c>
      <c r="F792" s="542"/>
      <c r="G792" s="543"/>
      <c r="H792" s="543"/>
      <c r="I792" s="542" t="s">
        <v>668</v>
      </c>
      <c r="J792" s="542" t="s">
        <v>669</v>
      </c>
      <c r="K792" s="542"/>
      <c r="L792" s="542"/>
      <c r="M792" s="542"/>
      <c r="N792" s="542" t="s">
        <v>813</v>
      </c>
      <c r="O792" s="542"/>
      <c r="P792" s="542"/>
      <c r="Q792" s="542"/>
      <c r="R792" s="542"/>
      <c r="S792" s="542"/>
      <c r="T792" s="542"/>
    </row>
    <row r="793" spans="1:20" ht="14">
      <c r="A793" s="1"/>
      <c r="C793" s="542">
        <v>30337828819</v>
      </c>
      <c r="D793" s="542" t="s">
        <v>718</v>
      </c>
      <c r="E793" s="543">
        <v>45860</v>
      </c>
      <c r="F793" s="542"/>
      <c r="G793" s="543"/>
      <c r="H793" s="543"/>
      <c r="I793" s="542" t="s">
        <v>670</v>
      </c>
      <c r="J793" s="542" t="s">
        <v>633</v>
      </c>
      <c r="K793" s="544">
        <f>K785+K786+K787</f>
        <v>373.59</v>
      </c>
      <c r="L793" s="542" t="s">
        <v>592</v>
      </c>
      <c r="M793" s="542">
        <v>2240.5300000000002</v>
      </c>
      <c r="N793" s="542" t="s">
        <v>813</v>
      </c>
      <c r="O793" s="542"/>
      <c r="P793" s="542"/>
      <c r="Q793" s="542"/>
      <c r="R793" s="542"/>
      <c r="S793" s="542"/>
      <c r="T793" s="542"/>
    </row>
    <row r="794" spans="1:20" ht="14">
      <c r="A794" s="1"/>
      <c r="C794" s="542">
        <v>30337828819</v>
      </c>
      <c r="D794" s="542" t="s">
        <v>718</v>
      </c>
      <c r="E794" s="543">
        <v>45860</v>
      </c>
      <c r="F794" s="542"/>
      <c r="G794" s="543"/>
      <c r="H794" s="543"/>
      <c r="I794" s="542" t="s">
        <v>671</v>
      </c>
      <c r="J794" s="542" t="s">
        <v>671</v>
      </c>
      <c r="K794" s="542"/>
      <c r="L794" s="542"/>
      <c r="M794" s="542"/>
      <c r="N794" s="542" t="s">
        <v>813</v>
      </c>
      <c r="O794" s="542"/>
      <c r="P794" s="542"/>
      <c r="Q794" s="542"/>
      <c r="R794" s="542"/>
      <c r="S794" s="542"/>
      <c r="T794" s="542"/>
    </row>
    <row r="795" spans="1:20" ht="14">
      <c r="A795" s="1"/>
      <c r="C795" s="545">
        <v>30337828819</v>
      </c>
      <c r="D795" s="545" t="s">
        <v>718</v>
      </c>
      <c r="E795" s="546">
        <v>45888</v>
      </c>
      <c r="F795" s="545">
        <v>31</v>
      </c>
      <c r="G795" s="546">
        <v>45854</v>
      </c>
      <c r="H795" s="546">
        <v>45885</v>
      </c>
      <c r="I795" s="545" t="s">
        <v>648</v>
      </c>
      <c r="J795" s="545" t="s">
        <v>653</v>
      </c>
      <c r="K795" s="545">
        <v>145.07</v>
      </c>
      <c r="L795" s="545" t="s">
        <v>592</v>
      </c>
      <c r="M795" s="545"/>
      <c r="N795" s="545" t="s">
        <v>814</v>
      </c>
      <c r="O795" s="545"/>
      <c r="P795" s="545"/>
      <c r="Q795" s="545"/>
      <c r="R795" s="545"/>
      <c r="S795" s="545"/>
      <c r="T795" s="545"/>
    </row>
    <row r="796" spans="1:20" ht="14">
      <c r="A796" s="1"/>
      <c r="C796" s="545">
        <v>30337828819</v>
      </c>
      <c r="D796" s="545" t="s">
        <v>718</v>
      </c>
      <c r="E796" s="546">
        <v>45888</v>
      </c>
      <c r="F796" s="545">
        <v>31</v>
      </c>
      <c r="G796" s="546">
        <v>45854</v>
      </c>
      <c r="H796" s="546">
        <v>45885</v>
      </c>
      <c r="I796" s="545" t="s">
        <v>648</v>
      </c>
      <c r="J796" s="545" t="s">
        <v>809</v>
      </c>
      <c r="K796" s="545">
        <v>268.92</v>
      </c>
      <c r="L796" s="545" t="s">
        <v>592</v>
      </c>
      <c r="M796" s="545"/>
      <c r="N796" s="545" t="s">
        <v>814</v>
      </c>
      <c r="O796" s="545"/>
      <c r="P796" s="545"/>
      <c r="Q796" s="545"/>
      <c r="R796" s="545"/>
      <c r="S796" s="545"/>
      <c r="T796" s="545"/>
    </row>
    <row r="797" spans="1:20" ht="14">
      <c r="A797" s="1"/>
      <c r="C797" s="545">
        <v>30337828819</v>
      </c>
      <c r="D797" s="545" t="s">
        <v>718</v>
      </c>
      <c r="E797" s="546">
        <v>45888</v>
      </c>
      <c r="F797" s="545">
        <v>31</v>
      </c>
      <c r="G797" s="546">
        <v>45854</v>
      </c>
      <c r="H797" s="546">
        <v>45885</v>
      </c>
      <c r="I797" s="545" t="s">
        <v>648</v>
      </c>
      <c r="J797" s="545" t="s">
        <v>811</v>
      </c>
      <c r="K797" s="545">
        <v>74.010000000000005</v>
      </c>
      <c r="L797" s="545" t="s">
        <v>592</v>
      </c>
      <c r="M797" s="545"/>
      <c r="N797" s="545" t="s">
        <v>814</v>
      </c>
      <c r="O797" s="545"/>
      <c r="P797" s="545"/>
      <c r="Q797" s="545"/>
      <c r="R797" s="545"/>
      <c r="S797" s="545"/>
      <c r="T797" s="545"/>
    </row>
    <row r="798" spans="1:20" ht="14">
      <c r="A798" s="1"/>
      <c r="C798" s="545">
        <v>30337828819</v>
      </c>
      <c r="D798" s="545" t="s">
        <v>718</v>
      </c>
      <c r="E798" s="546">
        <v>45888</v>
      </c>
      <c r="F798" s="545">
        <v>31</v>
      </c>
      <c r="G798" s="546">
        <v>45854</v>
      </c>
      <c r="H798" s="546">
        <v>45885</v>
      </c>
      <c r="I798" s="545" t="s">
        <v>651</v>
      </c>
      <c r="J798" s="545" t="s">
        <v>652</v>
      </c>
      <c r="K798" s="545"/>
      <c r="L798" s="545" t="s">
        <v>653</v>
      </c>
      <c r="M798" s="545"/>
      <c r="N798" s="545" t="s">
        <v>814</v>
      </c>
      <c r="O798" s="545"/>
      <c r="P798" s="545"/>
      <c r="Q798" s="545"/>
      <c r="R798" s="545"/>
      <c r="S798" s="545"/>
      <c r="T798" s="545"/>
    </row>
    <row r="799" spans="1:20" ht="14">
      <c r="A799" s="1"/>
      <c r="C799" s="545">
        <v>30337828819</v>
      </c>
      <c r="D799" s="545" t="s">
        <v>718</v>
      </c>
      <c r="E799" s="546">
        <v>45888</v>
      </c>
      <c r="F799" s="545"/>
      <c r="G799" s="546"/>
      <c r="H799" s="546"/>
      <c r="I799" s="545" t="s">
        <v>658</v>
      </c>
      <c r="J799" s="545" t="s">
        <v>659</v>
      </c>
      <c r="K799" s="545"/>
      <c r="L799" s="545"/>
      <c r="M799" s="545"/>
      <c r="N799" s="545" t="s">
        <v>814</v>
      </c>
      <c r="O799" s="545"/>
      <c r="P799" s="545"/>
      <c r="Q799" s="545"/>
      <c r="R799" s="545"/>
      <c r="S799" s="545"/>
      <c r="T799" s="545"/>
    </row>
    <row r="800" spans="1:20" ht="14">
      <c r="A800" s="1"/>
      <c r="C800" s="545">
        <v>30337828819</v>
      </c>
      <c r="D800" s="545" t="s">
        <v>718</v>
      </c>
      <c r="E800" s="546">
        <v>45888</v>
      </c>
      <c r="F800" s="545"/>
      <c r="G800" s="546"/>
      <c r="H800" s="546"/>
      <c r="I800" s="545" t="s">
        <v>664</v>
      </c>
      <c r="J800" s="545" t="s">
        <v>674</v>
      </c>
      <c r="K800" s="545"/>
      <c r="L800" s="545"/>
      <c r="M800" s="545"/>
      <c r="N800" s="545" t="s">
        <v>814</v>
      </c>
      <c r="O800" s="545"/>
      <c r="P800" s="545"/>
      <c r="Q800" s="545"/>
      <c r="R800" s="545"/>
      <c r="S800" s="545"/>
      <c r="T800" s="545"/>
    </row>
    <row r="801" spans="1:20" ht="14">
      <c r="A801" s="1"/>
      <c r="C801" s="545">
        <v>30337828819</v>
      </c>
      <c r="D801" s="545" t="s">
        <v>718</v>
      </c>
      <c r="E801" s="546">
        <v>45888</v>
      </c>
      <c r="F801" s="545"/>
      <c r="G801" s="546"/>
      <c r="H801" s="546"/>
      <c r="I801" s="545" t="s">
        <v>667</v>
      </c>
      <c r="J801" s="545" t="s">
        <v>659</v>
      </c>
      <c r="K801" s="545"/>
      <c r="L801" s="545"/>
      <c r="M801" s="545"/>
      <c r="N801" s="545" t="s">
        <v>814</v>
      </c>
      <c r="O801" s="545"/>
      <c r="P801" s="545"/>
      <c r="Q801" s="545"/>
      <c r="R801" s="545"/>
      <c r="S801" s="545"/>
      <c r="T801" s="545"/>
    </row>
    <row r="802" spans="1:20" ht="14">
      <c r="A802" s="1"/>
      <c r="C802" s="545">
        <v>30337828819</v>
      </c>
      <c r="D802" s="545" t="s">
        <v>718</v>
      </c>
      <c r="E802" s="546">
        <v>45888</v>
      </c>
      <c r="F802" s="545"/>
      <c r="G802" s="546"/>
      <c r="H802" s="546"/>
      <c r="I802" s="545" t="s">
        <v>668</v>
      </c>
      <c r="J802" s="545" t="s">
        <v>669</v>
      </c>
      <c r="K802" s="545"/>
      <c r="L802" s="545"/>
      <c r="M802" s="545"/>
      <c r="N802" s="545" t="s">
        <v>814</v>
      </c>
      <c r="O802" s="545"/>
      <c r="P802" s="545"/>
      <c r="Q802" s="545"/>
      <c r="R802" s="545"/>
      <c r="S802" s="545"/>
      <c r="T802" s="545"/>
    </row>
    <row r="803" spans="1:20" ht="14">
      <c r="A803" s="1"/>
      <c r="C803" s="545">
        <v>30337828819</v>
      </c>
      <c r="D803" s="545" t="s">
        <v>718</v>
      </c>
      <c r="E803" s="546">
        <v>45888</v>
      </c>
      <c r="F803" s="545"/>
      <c r="G803" s="546"/>
      <c r="H803" s="546"/>
      <c r="I803" s="545" t="s">
        <v>670</v>
      </c>
      <c r="J803" s="545" t="s">
        <v>633</v>
      </c>
      <c r="K803" s="545"/>
      <c r="L803" s="545"/>
      <c r="M803" s="544">
        <v>488</v>
      </c>
      <c r="N803" s="545" t="s">
        <v>814</v>
      </c>
      <c r="O803" s="545"/>
      <c r="P803" s="545"/>
      <c r="Q803" s="545"/>
      <c r="R803" s="545"/>
      <c r="S803" s="545"/>
      <c r="T803" s="545"/>
    </row>
    <row r="804" spans="1:20" ht="14">
      <c r="A804" s="1"/>
      <c r="C804" s="545">
        <v>30337828819</v>
      </c>
      <c r="D804" s="545" t="s">
        <v>718</v>
      </c>
      <c r="E804" s="546">
        <v>45888</v>
      </c>
      <c r="F804" s="545"/>
      <c r="G804" s="546"/>
      <c r="H804" s="546"/>
      <c r="I804" s="545" t="s">
        <v>671</v>
      </c>
      <c r="J804" s="545" t="s">
        <v>671</v>
      </c>
      <c r="K804" s="545"/>
      <c r="L804" s="545"/>
      <c r="M804" s="545"/>
      <c r="N804" s="545" t="s">
        <v>814</v>
      </c>
      <c r="O804" s="545"/>
      <c r="P804" s="545"/>
      <c r="Q804" s="545"/>
      <c r="R804" s="545"/>
      <c r="S804" s="545"/>
      <c r="T804" s="545"/>
    </row>
    <row r="805" spans="1:20" ht="14">
      <c r="A805" s="1"/>
      <c r="C805" s="542">
        <v>30337828819</v>
      </c>
      <c r="D805" s="542" t="s">
        <v>718</v>
      </c>
      <c r="E805" s="543">
        <v>45922</v>
      </c>
      <c r="F805" s="542">
        <v>31</v>
      </c>
      <c r="G805" s="543" t="s">
        <v>698</v>
      </c>
      <c r="H805" s="543" t="s">
        <v>699</v>
      </c>
      <c r="I805" s="542" t="s">
        <v>648</v>
      </c>
      <c r="J805" s="542" t="s">
        <v>653</v>
      </c>
      <c r="K805" s="542">
        <v>143.84</v>
      </c>
      <c r="L805" s="542" t="s">
        <v>592</v>
      </c>
      <c r="M805" s="542"/>
      <c r="N805" s="542" t="s">
        <v>815</v>
      </c>
      <c r="O805" s="542"/>
      <c r="P805" s="542"/>
      <c r="Q805" s="542"/>
      <c r="R805" s="542"/>
      <c r="S805" s="542"/>
      <c r="T805" s="542"/>
    </row>
    <row r="806" spans="1:20" ht="14">
      <c r="A806" s="1"/>
      <c r="C806" s="542">
        <v>30337828819</v>
      </c>
      <c r="D806" s="542" t="s">
        <v>718</v>
      </c>
      <c r="E806" s="543">
        <v>45922</v>
      </c>
      <c r="F806" s="542">
        <v>31</v>
      </c>
      <c r="G806" s="543" t="s">
        <v>698</v>
      </c>
      <c r="H806" s="543" t="s">
        <v>699</v>
      </c>
      <c r="I806" s="542" t="s">
        <v>648</v>
      </c>
      <c r="J806" s="542" t="s">
        <v>809</v>
      </c>
      <c r="K806" s="542">
        <v>268.87</v>
      </c>
      <c r="L806" s="542" t="s">
        <v>592</v>
      </c>
      <c r="M806" s="542"/>
      <c r="N806" s="542" t="s">
        <v>815</v>
      </c>
      <c r="O806" s="542"/>
      <c r="P806" s="542"/>
      <c r="Q806" s="542"/>
      <c r="R806" s="542"/>
      <c r="S806" s="542"/>
      <c r="T806" s="542"/>
    </row>
    <row r="807" spans="1:20" ht="14">
      <c r="A807" s="1"/>
      <c r="C807" s="542">
        <v>30337828819</v>
      </c>
      <c r="D807" s="542" t="s">
        <v>718</v>
      </c>
      <c r="E807" s="543">
        <v>45922</v>
      </c>
      <c r="F807" s="542">
        <v>31</v>
      </c>
      <c r="G807" s="543" t="s">
        <v>698</v>
      </c>
      <c r="H807" s="543" t="s">
        <v>699</v>
      </c>
      <c r="I807" s="542" t="s">
        <v>648</v>
      </c>
      <c r="J807" s="542" t="s">
        <v>811</v>
      </c>
      <c r="K807" s="542">
        <v>67.180000000000007</v>
      </c>
      <c r="L807" s="542" t="s">
        <v>592</v>
      </c>
      <c r="M807" s="542"/>
      <c r="N807" s="542" t="s">
        <v>815</v>
      </c>
      <c r="O807" s="542"/>
      <c r="P807" s="542"/>
      <c r="Q807" s="542"/>
      <c r="R807" s="542"/>
      <c r="S807" s="542"/>
      <c r="T807" s="542"/>
    </row>
    <row r="808" spans="1:20" ht="14">
      <c r="A808" s="1"/>
      <c r="C808" s="542">
        <v>30337828819</v>
      </c>
      <c r="D808" s="542" t="s">
        <v>718</v>
      </c>
      <c r="E808" s="543">
        <v>45922</v>
      </c>
      <c r="F808" s="542">
        <v>31</v>
      </c>
      <c r="G808" s="543" t="s">
        <v>698</v>
      </c>
      <c r="H808" s="543" t="s">
        <v>699</v>
      </c>
      <c r="I808" s="542" t="s">
        <v>651</v>
      </c>
      <c r="J808" s="542" t="s">
        <v>652</v>
      </c>
      <c r="K808" s="542"/>
      <c r="L808" s="542" t="s">
        <v>653</v>
      </c>
      <c r="M808" s="542"/>
      <c r="N808" s="542" t="s">
        <v>815</v>
      </c>
      <c r="O808" s="542"/>
      <c r="P808" s="542"/>
      <c r="Q808" s="542"/>
      <c r="R808" s="542"/>
      <c r="S808" s="542"/>
      <c r="T808" s="542"/>
    </row>
    <row r="809" spans="1:20" ht="14">
      <c r="A809" s="1"/>
      <c r="C809" s="542">
        <v>30337828819</v>
      </c>
      <c r="D809" s="542" t="s">
        <v>718</v>
      </c>
      <c r="E809" s="543">
        <v>45922</v>
      </c>
      <c r="F809" s="542"/>
      <c r="G809" s="543"/>
      <c r="H809" s="543"/>
      <c r="I809" s="542" t="s">
        <v>658</v>
      </c>
      <c r="J809" s="542" t="s">
        <v>659</v>
      </c>
      <c r="K809" s="542"/>
      <c r="L809" s="542"/>
      <c r="M809" s="542"/>
      <c r="N809" s="542" t="s">
        <v>815</v>
      </c>
      <c r="O809" s="542"/>
      <c r="P809" s="542"/>
      <c r="Q809" s="542"/>
      <c r="R809" s="542"/>
      <c r="S809" s="542"/>
      <c r="T809" s="542"/>
    </row>
    <row r="810" spans="1:20" ht="14">
      <c r="A810" s="1"/>
      <c r="C810" s="542">
        <v>30337828819</v>
      </c>
      <c r="D810" s="542" t="s">
        <v>718</v>
      </c>
      <c r="E810" s="543">
        <v>45922</v>
      </c>
      <c r="F810" s="542"/>
      <c r="G810" s="543"/>
      <c r="H810" s="543"/>
      <c r="I810" s="542" t="s">
        <v>664</v>
      </c>
      <c r="J810" s="542" t="s">
        <v>677</v>
      </c>
      <c r="K810" s="542"/>
      <c r="L810" s="542"/>
      <c r="M810" s="542"/>
      <c r="N810" s="542" t="s">
        <v>815</v>
      </c>
      <c r="O810" s="542"/>
      <c r="P810" s="542"/>
      <c r="Q810" s="542"/>
      <c r="R810" s="542"/>
      <c r="S810" s="542"/>
      <c r="T810" s="542"/>
    </row>
    <row r="811" spans="1:20" ht="14">
      <c r="A811" s="1"/>
      <c r="C811" s="542">
        <v>30337828819</v>
      </c>
      <c r="D811" s="542" t="s">
        <v>718</v>
      </c>
      <c r="E811" s="543">
        <v>45922</v>
      </c>
      <c r="F811" s="542"/>
      <c r="G811" s="543"/>
      <c r="H811" s="543"/>
      <c r="I811" s="542" t="s">
        <v>667</v>
      </c>
      <c r="J811" s="542" t="s">
        <v>659</v>
      </c>
      <c r="K811" s="542"/>
      <c r="L811" s="542"/>
      <c r="M811" s="542"/>
      <c r="N811" s="542" t="s">
        <v>815</v>
      </c>
      <c r="O811" s="542"/>
      <c r="P811" s="542"/>
      <c r="Q811" s="542"/>
      <c r="R811" s="542"/>
      <c r="S811" s="542"/>
      <c r="T811" s="542"/>
    </row>
    <row r="812" spans="1:20" ht="14">
      <c r="A812" s="1"/>
      <c r="C812" s="542">
        <v>30337828819</v>
      </c>
      <c r="D812" s="542" t="s">
        <v>718</v>
      </c>
      <c r="E812" s="543">
        <v>45922</v>
      </c>
      <c r="F812" s="542"/>
      <c r="G812" s="543"/>
      <c r="H812" s="543"/>
      <c r="I812" s="542" t="s">
        <v>668</v>
      </c>
      <c r="J812" s="542" t="s">
        <v>669</v>
      </c>
      <c r="K812" s="542"/>
      <c r="L812" s="542"/>
      <c r="M812" s="542"/>
      <c r="N812" s="542" t="s">
        <v>815</v>
      </c>
      <c r="O812" s="542"/>
      <c r="P812" s="542"/>
      <c r="Q812" s="542"/>
      <c r="R812" s="542"/>
      <c r="S812" s="542"/>
      <c r="T812" s="542"/>
    </row>
    <row r="813" spans="1:20" ht="14">
      <c r="A813" s="1"/>
      <c r="C813" s="542">
        <v>30337828819</v>
      </c>
      <c r="D813" s="542" t="s">
        <v>718</v>
      </c>
      <c r="E813" s="543">
        <v>45922</v>
      </c>
      <c r="F813" s="542"/>
      <c r="G813" s="543"/>
      <c r="H813" s="543"/>
      <c r="I813" s="542" t="s">
        <v>670</v>
      </c>
      <c r="J813" s="542" t="s">
        <v>633</v>
      </c>
      <c r="K813" s="542"/>
      <c r="L813" s="542"/>
      <c r="M813" s="544">
        <v>479.89</v>
      </c>
      <c r="N813" s="542" t="s">
        <v>815</v>
      </c>
      <c r="O813" s="542"/>
      <c r="P813" s="542"/>
      <c r="Q813" s="542"/>
      <c r="R813" s="542"/>
      <c r="S813" s="542"/>
      <c r="T813" s="542"/>
    </row>
    <row r="814" spans="1:20" ht="14">
      <c r="A814" s="1"/>
      <c r="C814" s="542">
        <v>30337828819</v>
      </c>
      <c r="D814" s="542" t="s">
        <v>718</v>
      </c>
      <c r="E814" s="543">
        <v>45922</v>
      </c>
      <c r="F814" s="542"/>
      <c r="G814" s="543"/>
      <c r="H814" s="543"/>
      <c r="I814" s="542" t="s">
        <v>671</v>
      </c>
      <c r="J814" s="542" t="s">
        <v>671</v>
      </c>
      <c r="K814" s="542"/>
      <c r="L814" s="542"/>
      <c r="M814" s="542"/>
      <c r="N814" s="542" t="s">
        <v>815</v>
      </c>
      <c r="O814" s="542"/>
      <c r="P814" s="542"/>
      <c r="Q814" s="542"/>
      <c r="R814" s="542"/>
      <c r="S814" s="542"/>
      <c r="T814" s="542"/>
    </row>
    <row r="815" spans="1:20" ht="14">
      <c r="A815" s="1"/>
      <c r="C815" s="545">
        <v>30337828819</v>
      </c>
      <c r="D815" s="545" t="s">
        <v>718</v>
      </c>
      <c r="E815" s="546">
        <v>45950</v>
      </c>
      <c r="F815" s="545">
        <v>30</v>
      </c>
      <c r="G815" s="546">
        <v>45916</v>
      </c>
      <c r="H815" s="546">
        <v>45946</v>
      </c>
      <c r="I815" s="545" t="s">
        <v>648</v>
      </c>
      <c r="J815" s="545" t="s">
        <v>653</v>
      </c>
      <c r="K815" s="545">
        <v>145</v>
      </c>
      <c r="L815" s="545" t="s">
        <v>592</v>
      </c>
      <c r="M815" s="545"/>
      <c r="N815" s="545" t="s">
        <v>816</v>
      </c>
      <c r="O815" s="545"/>
      <c r="P815" s="545"/>
      <c r="Q815" s="545"/>
      <c r="R815" s="545"/>
      <c r="S815" s="545"/>
      <c r="T815" s="545"/>
    </row>
    <row r="816" spans="1:20" ht="14">
      <c r="A816" s="1"/>
      <c r="C816" s="545">
        <v>30337828819</v>
      </c>
      <c r="D816" s="545" t="s">
        <v>718</v>
      </c>
      <c r="E816" s="546">
        <v>45950</v>
      </c>
      <c r="F816" s="545">
        <v>30</v>
      </c>
      <c r="G816" s="546">
        <v>45916</v>
      </c>
      <c r="H816" s="546">
        <v>45946</v>
      </c>
      <c r="I816" s="545" t="s">
        <v>648</v>
      </c>
      <c r="J816" s="545" t="s">
        <v>809</v>
      </c>
      <c r="K816" s="545">
        <v>255.62</v>
      </c>
      <c r="L816" s="545" t="s">
        <v>592</v>
      </c>
      <c r="M816" s="545"/>
      <c r="N816" s="545" t="s">
        <v>816</v>
      </c>
      <c r="O816" s="545"/>
      <c r="P816" s="545"/>
      <c r="Q816" s="545"/>
      <c r="R816" s="545"/>
      <c r="S816" s="545"/>
      <c r="T816" s="545"/>
    </row>
    <row r="817" spans="1:20" ht="14">
      <c r="A817" s="1"/>
      <c r="C817" s="545">
        <v>30337828819</v>
      </c>
      <c r="D817" s="545" t="s">
        <v>718</v>
      </c>
      <c r="E817" s="546">
        <v>45950</v>
      </c>
      <c r="F817" s="545">
        <v>30</v>
      </c>
      <c r="G817" s="546">
        <v>45916</v>
      </c>
      <c r="H817" s="546">
        <v>45946</v>
      </c>
      <c r="I817" s="545" t="s">
        <v>648</v>
      </c>
      <c r="J817" s="545" t="s">
        <v>811</v>
      </c>
      <c r="K817" s="545">
        <v>70.5</v>
      </c>
      <c r="L817" s="545" t="s">
        <v>592</v>
      </c>
      <c r="M817" s="545"/>
      <c r="N817" s="545" t="s">
        <v>816</v>
      </c>
      <c r="O817" s="545"/>
      <c r="P817" s="545"/>
      <c r="Q817" s="545"/>
      <c r="R817" s="545"/>
      <c r="S817" s="545"/>
      <c r="T817" s="545"/>
    </row>
    <row r="818" spans="1:20" ht="14">
      <c r="A818" s="1"/>
      <c r="C818" s="545">
        <v>30337828819</v>
      </c>
      <c r="D818" s="545" t="s">
        <v>718</v>
      </c>
      <c r="E818" s="546">
        <v>45950</v>
      </c>
      <c r="F818" s="545">
        <v>30</v>
      </c>
      <c r="G818" s="546">
        <v>45916</v>
      </c>
      <c r="H818" s="546">
        <v>45946</v>
      </c>
      <c r="I818" s="545" t="s">
        <v>651</v>
      </c>
      <c r="J818" s="545" t="s">
        <v>652</v>
      </c>
      <c r="K818" s="545"/>
      <c r="L818" s="545" t="s">
        <v>653</v>
      </c>
      <c r="M818" s="545"/>
      <c r="N818" s="545" t="s">
        <v>816</v>
      </c>
      <c r="O818" s="545"/>
      <c r="P818" s="545"/>
      <c r="Q818" s="545"/>
      <c r="R818" s="545"/>
      <c r="S818" s="545"/>
      <c r="T818" s="545"/>
    </row>
    <row r="819" spans="1:20" ht="14">
      <c r="A819" s="1"/>
      <c r="C819" s="545">
        <v>30337828819</v>
      </c>
      <c r="D819" s="545" t="s">
        <v>718</v>
      </c>
      <c r="E819" s="546">
        <v>45950</v>
      </c>
      <c r="F819" s="545"/>
      <c r="G819" s="546"/>
      <c r="H819" s="546"/>
      <c r="I819" s="545" t="s">
        <v>658</v>
      </c>
      <c r="J819" s="545" t="s">
        <v>659</v>
      </c>
      <c r="K819" s="545"/>
      <c r="L819" s="545"/>
      <c r="M819" s="545"/>
      <c r="N819" s="545" t="s">
        <v>816</v>
      </c>
      <c r="O819" s="545"/>
      <c r="P819" s="545"/>
      <c r="Q819" s="545"/>
      <c r="R819" s="545"/>
      <c r="S819" s="545"/>
      <c r="T819" s="545"/>
    </row>
    <row r="820" spans="1:20" ht="14">
      <c r="A820" s="1"/>
      <c r="C820" s="545">
        <v>30337828819</v>
      </c>
      <c r="D820" s="545" t="s">
        <v>718</v>
      </c>
      <c r="E820" s="546">
        <v>45950</v>
      </c>
      <c r="F820" s="545"/>
      <c r="G820" s="546"/>
      <c r="H820" s="546"/>
      <c r="I820" s="545" t="s">
        <v>664</v>
      </c>
      <c r="J820" s="545" t="s">
        <v>677</v>
      </c>
      <c r="K820" s="545"/>
      <c r="L820" s="545"/>
      <c r="M820" s="545"/>
      <c r="N820" s="545" t="s">
        <v>816</v>
      </c>
      <c r="O820" s="545"/>
      <c r="P820" s="545"/>
      <c r="Q820" s="545"/>
      <c r="R820" s="545"/>
      <c r="S820" s="545"/>
      <c r="T820" s="545"/>
    </row>
    <row r="821" spans="1:20" ht="14">
      <c r="A821" s="1"/>
      <c r="C821" s="545">
        <v>30337828819</v>
      </c>
      <c r="D821" s="545" t="s">
        <v>718</v>
      </c>
      <c r="E821" s="546">
        <v>45950</v>
      </c>
      <c r="F821" s="545"/>
      <c r="G821" s="546"/>
      <c r="H821" s="546"/>
      <c r="I821" s="545" t="s">
        <v>667</v>
      </c>
      <c r="J821" s="545" t="s">
        <v>659</v>
      </c>
      <c r="K821" s="545"/>
      <c r="L821" s="545"/>
      <c r="M821" s="545"/>
      <c r="N821" s="545" t="s">
        <v>816</v>
      </c>
      <c r="O821" s="545"/>
      <c r="P821" s="545"/>
      <c r="Q821" s="545"/>
      <c r="R821" s="545"/>
      <c r="S821" s="545"/>
      <c r="T821" s="545"/>
    </row>
    <row r="822" spans="1:20" ht="14">
      <c r="A822" s="1"/>
      <c r="C822" s="545">
        <v>30337828819</v>
      </c>
      <c r="D822" s="545" t="s">
        <v>718</v>
      </c>
      <c r="E822" s="546">
        <v>45950</v>
      </c>
      <c r="F822" s="545"/>
      <c r="G822" s="546"/>
      <c r="H822" s="546"/>
      <c r="I822" s="545" t="s">
        <v>668</v>
      </c>
      <c r="J822" s="545" t="s">
        <v>669</v>
      </c>
      <c r="K822" s="545"/>
      <c r="L822" s="545"/>
      <c r="M822" s="545"/>
      <c r="N822" s="545" t="s">
        <v>816</v>
      </c>
      <c r="O822" s="545"/>
      <c r="P822" s="545"/>
      <c r="Q822" s="545"/>
      <c r="R822" s="545"/>
      <c r="S822" s="545"/>
      <c r="T822" s="545"/>
    </row>
    <row r="823" spans="1:20" ht="14">
      <c r="A823" s="1"/>
      <c r="C823" s="545">
        <v>30337828819</v>
      </c>
      <c r="D823" s="545" t="s">
        <v>718</v>
      </c>
      <c r="E823" s="546">
        <v>45950</v>
      </c>
      <c r="F823" s="545"/>
      <c r="G823" s="546"/>
      <c r="H823" s="546"/>
      <c r="I823" s="545" t="s">
        <v>670</v>
      </c>
      <c r="J823" s="545" t="s">
        <v>633</v>
      </c>
      <c r="K823" s="545"/>
      <c r="L823" s="545"/>
      <c r="M823" s="544">
        <v>471.12</v>
      </c>
      <c r="N823" s="545" t="s">
        <v>816</v>
      </c>
      <c r="O823" s="545"/>
      <c r="P823" s="545"/>
      <c r="Q823" s="545"/>
      <c r="R823" s="545"/>
      <c r="S823" s="545"/>
      <c r="T823" s="545"/>
    </row>
    <row r="824" spans="1:20" ht="14">
      <c r="A824" s="1"/>
      <c r="C824" s="545">
        <v>30337828819</v>
      </c>
      <c r="D824" s="545" t="s">
        <v>718</v>
      </c>
      <c r="E824" s="546">
        <v>45950</v>
      </c>
      <c r="F824" s="545"/>
      <c r="G824" s="546"/>
      <c r="H824" s="546"/>
      <c r="I824" s="545" t="s">
        <v>671</v>
      </c>
      <c r="J824" s="545" t="s">
        <v>671</v>
      </c>
      <c r="K824" s="545"/>
      <c r="L824" s="545"/>
      <c r="M824" s="545"/>
      <c r="N824" s="545" t="s">
        <v>816</v>
      </c>
      <c r="O824" s="545"/>
      <c r="P824" s="545"/>
      <c r="Q824" s="545"/>
      <c r="R824" s="545"/>
      <c r="S824" s="545"/>
      <c r="T824" s="545"/>
    </row>
    <row r="825" spans="1:20" ht="14">
      <c r="A825" s="1"/>
      <c r="C825" s="542">
        <v>30337828819</v>
      </c>
      <c r="D825" s="542" t="s">
        <v>718</v>
      </c>
      <c r="E825" s="543">
        <v>45980</v>
      </c>
      <c r="F825" s="542">
        <v>31</v>
      </c>
      <c r="G825" s="543">
        <v>45946</v>
      </c>
      <c r="H825" s="543">
        <v>45977</v>
      </c>
      <c r="I825" s="542" t="s">
        <v>648</v>
      </c>
      <c r="J825" s="542" t="s">
        <v>653</v>
      </c>
      <c r="K825" s="542">
        <v>97.01</v>
      </c>
      <c r="L825" s="542" t="s">
        <v>592</v>
      </c>
      <c r="M825" s="542"/>
      <c r="N825" s="542" t="s">
        <v>817</v>
      </c>
      <c r="O825" s="542"/>
      <c r="P825" s="542"/>
      <c r="Q825" s="542"/>
      <c r="R825" s="542"/>
      <c r="S825" s="542"/>
      <c r="T825" s="542"/>
    </row>
    <row r="826" spans="1:20" ht="14">
      <c r="A826" s="1"/>
      <c r="C826" s="542">
        <v>30337828819</v>
      </c>
      <c r="D826" s="542" t="s">
        <v>718</v>
      </c>
      <c r="E826" s="543">
        <v>45980</v>
      </c>
      <c r="F826" s="542">
        <v>31</v>
      </c>
      <c r="G826" s="543">
        <v>45946</v>
      </c>
      <c r="H826" s="543">
        <v>45977</v>
      </c>
      <c r="I826" s="542" t="s">
        <v>648</v>
      </c>
      <c r="J826" s="542" t="s">
        <v>809</v>
      </c>
      <c r="K826" s="542">
        <v>166.5</v>
      </c>
      <c r="L826" s="542" t="s">
        <v>592</v>
      </c>
      <c r="M826" s="542"/>
      <c r="N826" s="542" t="s">
        <v>817</v>
      </c>
      <c r="O826" s="542"/>
      <c r="P826" s="542"/>
      <c r="Q826" s="542"/>
      <c r="R826" s="542"/>
      <c r="S826" s="542"/>
      <c r="T826" s="542"/>
    </row>
    <row r="827" spans="1:20" ht="14">
      <c r="A827" s="1"/>
      <c r="C827" s="542">
        <v>30337828819</v>
      </c>
      <c r="D827" s="542" t="s">
        <v>718</v>
      </c>
      <c r="E827" s="543">
        <v>45980</v>
      </c>
      <c r="F827" s="542">
        <v>31</v>
      </c>
      <c r="G827" s="543">
        <v>45946</v>
      </c>
      <c r="H827" s="543">
        <v>45977</v>
      </c>
      <c r="I827" s="542" t="s">
        <v>648</v>
      </c>
      <c r="J827" s="542" t="s">
        <v>811</v>
      </c>
      <c r="K827" s="542">
        <v>44.56</v>
      </c>
      <c r="L827" s="542" t="s">
        <v>592</v>
      </c>
      <c r="M827" s="542"/>
      <c r="N827" s="542" t="s">
        <v>817</v>
      </c>
      <c r="O827" s="542"/>
      <c r="P827" s="542"/>
      <c r="Q827" s="542"/>
      <c r="R827" s="542"/>
      <c r="S827" s="542"/>
      <c r="T827" s="542"/>
    </row>
    <row r="828" spans="1:20" ht="14">
      <c r="A828" s="1"/>
      <c r="C828" s="542">
        <v>30337828819</v>
      </c>
      <c r="D828" s="542" t="s">
        <v>718</v>
      </c>
      <c r="E828" s="543">
        <v>45980</v>
      </c>
      <c r="F828" s="542">
        <v>31</v>
      </c>
      <c r="G828" s="543">
        <v>45946</v>
      </c>
      <c r="H828" s="543">
        <v>45977</v>
      </c>
      <c r="I828" s="542" t="s">
        <v>651</v>
      </c>
      <c r="J828" s="542" t="s">
        <v>652</v>
      </c>
      <c r="K828" s="542"/>
      <c r="L828" s="542" t="s">
        <v>653</v>
      </c>
      <c r="M828" s="542"/>
      <c r="N828" s="542" t="s">
        <v>817</v>
      </c>
      <c r="O828" s="542"/>
      <c r="P828" s="542"/>
      <c r="Q828" s="542"/>
      <c r="R828" s="542"/>
      <c r="S828" s="542"/>
      <c r="T828" s="542"/>
    </row>
    <row r="829" spans="1:20" ht="14">
      <c r="A829" s="1"/>
      <c r="C829" s="542">
        <v>30337828819</v>
      </c>
      <c r="D829" s="542" t="s">
        <v>718</v>
      </c>
      <c r="E829" s="543">
        <v>45980</v>
      </c>
      <c r="F829" s="542"/>
      <c r="G829" s="543"/>
      <c r="H829" s="543"/>
      <c r="I829" s="542" t="s">
        <v>658</v>
      </c>
      <c r="J829" s="542" t="s">
        <v>659</v>
      </c>
      <c r="K829" s="542"/>
      <c r="L829" s="542"/>
      <c r="M829" s="542"/>
      <c r="N829" s="542" t="s">
        <v>817</v>
      </c>
      <c r="O829" s="542"/>
      <c r="P829" s="542"/>
      <c r="Q829" s="542"/>
      <c r="R829" s="542"/>
      <c r="S829" s="542"/>
      <c r="T829" s="542"/>
    </row>
    <row r="830" spans="1:20" ht="14">
      <c r="A830" s="1"/>
      <c r="C830" s="542">
        <v>30337828819</v>
      </c>
      <c r="D830" s="542" t="s">
        <v>718</v>
      </c>
      <c r="E830" s="543">
        <v>45980</v>
      </c>
      <c r="F830" s="542"/>
      <c r="G830" s="543"/>
      <c r="H830" s="543"/>
      <c r="I830" s="542" t="s">
        <v>664</v>
      </c>
      <c r="J830" s="542" t="s">
        <v>682</v>
      </c>
      <c r="K830" s="542"/>
      <c r="L830" s="542"/>
      <c r="M830" s="542"/>
      <c r="N830" s="542" t="s">
        <v>817</v>
      </c>
      <c r="O830" s="542"/>
      <c r="P830" s="542"/>
      <c r="Q830" s="542"/>
      <c r="R830" s="542"/>
      <c r="S830" s="542"/>
      <c r="T830" s="542"/>
    </row>
    <row r="831" spans="1:20" ht="14">
      <c r="A831" s="1"/>
      <c r="C831" s="542">
        <v>30337828819</v>
      </c>
      <c r="D831" s="542" t="s">
        <v>718</v>
      </c>
      <c r="E831" s="543">
        <v>45980</v>
      </c>
      <c r="F831" s="542"/>
      <c r="G831" s="543"/>
      <c r="H831" s="543"/>
      <c r="I831" s="542" t="s">
        <v>667</v>
      </c>
      <c r="J831" s="542" t="s">
        <v>659</v>
      </c>
      <c r="K831" s="542"/>
      <c r="L831" s="542"/>
      <c r="M831" s="542"/>
      <c r="N831" s="542" t="s">
        <v>817</v>
      </c>
      <c r="O831" s="542"/>
      <c r="P831" s="542"/>
      <c r="Q831" s="542"/>
      <c r="R831" s="542"/>
      <c r="S831" s="542"/>
      <c r="T831" s="542"/>
    </row>
    <row r="832" spans="1:20" ht="14">
      <c r="A832" s="1"/>
      <c r="C832" s="542">
        <v>30337828819</v>
      </c>
      <c r="D832" s="542" t="s">
        <v>718</v>
      </c>
      <c r="E832" s="543">
        <v>45980</v>
      </c>
      <c r="F832" s="542"/>
      <c r="G832" s="543"/>
      <c r="H832" s="543"/>
      <c r="I832" s="542" t="s">
        <v>668</v>
      </c>
      <c r="J832" s="542" t="s">
        <v>669</v>
      </c>
      <c r="K832" s="542"/>
      <c r="L832" s="542"/>
      <c r="M832" s="542"/>
      <c r="N832" s="542" t="s">
        <v>817</v>
      </c>
      <c r="O832" s="542"/>
      <c r="P832" s="542"/>
      <c r="Q832" s="542"/>
      <c r="R832" s="542"/>
      <c r="S832" s="542"/>
      <c r="T832" s="542"/>
    </row>
    <row r="833" spans="1:20" ht="14">
      <c r="A833" s="1"/>
      <c r="C833" s="542">
        <v>30337828819</v>
      </c>
      <c r="D833" s="542" t="s">
        <v>718</v>
      </c>
      <c r="E833" s="543">
        <v>45980</v>
      </c>
      <c r="F833" s="542"/>
      <c r="G833" s="543"/>
      <c r="H833" s="543"/>
      <c r="I833" s="542" t="s">
        <v>670</v>
      </c>
      <c r="J833" s="542" t="s">
        <v>633</v>
      </c>
      <c r="K833" s="542"/>
      <c r="L833" s="542"/>
      <c r="M833" s="544">
        <v>308.07</v>
      </c>
      <c r="N833" s="542" t="s">
        <v>817</v>
      </c>
      <c r="O833" s="542"/>
      <c r="P833" s="542"/>
      <c r="Q833" s="542"/>
      <c r="R833" s="542"/>
      <c r="S833" s="542"/>
      <c r="T833" s="542"/>
    </row>
    <row r="834" spans="1:20" ht="14">
      <c r="A834" s="1"/>
      <c r="C834" s="542">
        <v>30337828819</v>
      </c>
      <c r="D834" s="542" t="s">
        <v>718</v>
      </c>
      <c r="E834" s="543">
        <v>45980</v>
      </c>
      <c r="F834" s="542"/>
      <c r="G834" s="543"/>
      <c r="H834" s="543"/>
      <c r="I834" s="542" t="s">
        <v>671</v>
      </c>
      <c r="J834" s="542" t="s">
        <v>671</v>
      </c>
      <c r="K834" s="542"/>
      <c r="L834" s="542"/>
      <c r="M834" s="542"/>
      <c r="N834" s="542" t="s">
        <v>817</v>
      </c>
      <c r="O834" s="542"/>
      <c r="P834" s="542"/>
      <c r="Q834" s="542"/>
      <c r="R834" s="542"/>
      <c r="S834" s="542"/>
      <c r="T834" s="542"/>
    </row>
    <row r="835" spans="1:20" ht="14">
      <c r="A835" s="1"/>
      <c r="C835" s="545">
        <v>30337828819</v>
      </c>
      <c r="D835" s="545" t="s">
        <v>718</v>
      </c>
      <c r="E835" s="546">
        <v>46010</v>
      </c>
      <c r="F835" s="545">
        <v>30</v>
      </c>
      <c r="G835" s="546">
        <v>45977</v>
      </c>
      <c r="H835" s="546">
        <v>46007</v>
      </c>
      <c r="I835" s="545" t="s">
        <v>648</v>
      </c>
      <c r="J835" s="545" t="s">
        <v>811</v>
      </c>
      <c r="K835" s="545">
        <v>30.79</v>
      </c>
      <c r="L835" s="545" t="s">
        <v>592</v>
      </c>
      <c r="M835" s="545"/>
      <c r="N835" s="545" t="s">
        <v>818</v>
      </c>
      <c r="O835" s="545"/>
      <c r="P835" s="545"/>
      <c r="Q835" s="545"/>
      <c r="R835" s="545"/>
      <c r="S835" s="545"/>
      <c r="T835" s="545"/>
    </row>
    <row r="836" spans="1:20" ht="14">
      <c r="A836" s="1"/>
      <c r="C836" s="545">
        <v>30337828819</v>
      </c>
      <c r="D836" s="545" t="s">
        <v>718</v>
      </c>
      <c r="E836" s="546">
        <v>46010</v>
      </c>
      <c r="F836" s="545">
        <v>30</v>
      </c>
      <c r="G836" s="546">
        <v>45977</v>
      </c>
      <c r="H836" s="546">
        <v>46007</v>
      </c>
      <c r="I836" s="545" t="s">
        <v>648</v>
      </c>
      <c r="J836" s="545" t="s">
        <v>653</v>
      </c>
      <c r="K836" s="545">
        <v>79.78</v>
      </c>
      <c r="L836" s="545" t="s">
        <v>592</v>
      </c>
      <c r="M836" s="545"/>
      <c r="N836" s="545" t="s">
        <v>818</v>
      </c>
      <c r="O836" s="545"/>
      <c r="P836" s="545"/>
      <c r="Q836" s="545"/>
      <c r="R836" s="545"/>
      <c r="S836" s="545"/>
      <c r="T836" s="545"/>
    </row>
    <row r="837" spans="1:20" ht="14">
      <c r="A837" s="1"/>
      <c r="C837" s="545">
        <v>30337828819</v>
      </c>
      <c r="D837" s="545" t="s">
        <v>718</v>
      </c>
      <c r="E837" s="546">
        <v>46010</v>
      </c>
      <c r="F837" s="545">
        <v>30</v>
      </c>
      <c r="G837" s="546">
        <v>45977</v>
      </c>
      <c r="H837" s="546">
        <v>46007</v>
      </c>
      <c r="I837" s="545" t="s">
        <v>648</v>
      </c>
      <c r="J837" s="545" t="s">
        <v>809</v>
      </c>
      <c r="K837" s="545">
        <v>117.08</v>
      </c>
      <c r="L837" s="545" t="s">
        <v>592</v>
      </c>
      <c r="M837" s="545"/>
      <c r="N837" s="545" t="s">
        <v>818</v>
      </c>
      <c r="O837" s="545"/>
      <c r="P837" s="545"/>
      <c r="Q837" s="545"/>
      <c r="R837" s="545"/>
      <c r="S837" s="545"/>
      <c r="T837" s="545"/>
    </row>
    <row r="838" spans="1:20" ht="14">
      <c r="A838" s="1"/>
      <c r="C838" s="545">
        <v>30337828819</v>
      </c>
      <c r="D838" s="545" t="s">
        <v>718</v>
      </c>
      <c r="E838" s="546">
        <v>46010</v>
      </c>
      <c r="F838" s="545">
        <v>30</v>
      </c>
      <c r="G838" s="546">
        <v>45977</v>
      </c>
      <c r="H838" s="546">
        <v>46007</v>
      </c>
      <c r="I838" s="545" t="s">
        <v>651</v>
      </c>
      <c r="J838" s="545" t="s">
        <v>652</v>
      </c>
      <c r="K838" s="545"/>
      <c r="L838" s="545" t="s">
        <v>653</v>
      </c>
      <c r="M838" s="545"/>
      <c r="N838" s="545" t="s">
        <v>818</v>
      </c>
      <c r="O838" s="545"/>
      <c r="P838" s="545"/>
      <c r="Q838" s="545"/>
      <c r="R838" s="545"/>
      <c r="S838" s="545"/>
      <c r="T838" s="545"/>
    </row>
    <row r="839" spans="1:20" ht="14">
      <c r="A839" s="1"/>
      <c r="C839" s="545">
        <v>30337828819</v>
      </c>
      <c r="D839" s="545" t="s">
        <v>718</v>
      </c>
      <c r="E839" s="546">
        <v>46010</v>
      </c>
      <c r="F839" s="545"/>
      <c r="G839" s="546"/>
      <c r="H839" s="546"/>
      <c r="I839" s="545" t="s">
        <v>658</v>
      </c>
      <c r="J839" s="545" t="s">
        <v>659</v>
      </c>
      <c r="K839" s="545"/>
      <c r="L839" s="545"/>
      <c r="M839" s="545"/>
      <c r="N839" s="545" t="s">
        <v>818</v>
      </c>
      <c r="O839" s="545"/>
      <c r="P839" s="545"/>
      <c r="Q839" s="545"/>
      <c r="R839" s="545"/>
      <c r="S839" s="545"/>
      <c r="T839" s="545"/>
    </row>
    <row r="840" spans="1:20" ht="14">
      <c r="A840" s="1"/>
      <c r="C840" s="545">
        <v>30337828819</v>
      </c>
      <c r="D840" s="545" t="s">
        <v>718</v>
      </c>
      <c r="E840" s="546">
        <v>46010</v>
      </c>
      <c r="F840" s="545"/>
      <c r="G840" s="546"/>
      <c r="H840" s="546"/>
      <c r="I840" s="545" t="s">
        <v>664</v>
      </c>
      <c r="J840" s="545" t="s">
        <v>677</v>
      </c>
      <c r="K840" s="545"/>
      <c r="L840" s="545"/>
      <c r="M840" s="545"/>
      <c r="N840" s="545" t="s">
        <v>818</v>
      </c>
      <c r="O840" s="545"/>
      <c r="P840" s="545"/>
      <c r="Q840" s="545"/>
      <c r="R840" s="545"/>
      <c r="S840" s="545"/>
      <c r="T840" s="545"/>
    </row>
    <row r="841" spans="1:20" ht="14">
      <c r="A841" s="1"/>
      <c r="C841" s="545">
        <v>30337828819</v>
      </c>
      <c r="D841" s="545" t="s">
        <v>718</v>
      </c>
      <c r="E841" s="546">
        <v>46010</v>
      </c>
      <c r="F841" s="545"/>
      <c r="G841" s="546"/>
      <c r="H841" s="546"/>
      <c r="I841" s="545" t="s">
        <v>667</v>
      </c>
      <c r="J841" s="545" t="s">
        <v>659</v>
      </c>
      <c r="K841" s="545"/>
      <c r="L841" s="545"/>
      <c r="M841" s="545"/>
      <c r="N841" s="545" t="s">
        <v>818</v>
      </c>
      <c r="O841" s="545"/>
      <c r="P841" s="545"/>
      <c r="Q841" s="545"/>
      <c r="R841" s="545"/>
      <c r="S841" s="545"/>
      <c r="T841" s="545"/>
    </row>
    <row r="842" spans="1:20" ht="14">
      <c r="A842" s="1"/>
      <c r="C842" s="545">
        <v>30337828819</v>
      </c>
      <c r="D842" s="545" t="s">
        <v>718</v>
      </c>
      <c r="E842" s="546">
        <v>46010</v>
      </c>
      <c r="F842" s="545"/>
      <c r="G842" s="546"/>
      <c r="H842" s="546"/>
      <c r="I842" s="545" t="s">
        <v>668</v>
      </c>
      <c r="J842" s="545" t="s">
        <v>669</v>
      </c>
      <c r="K842" s="545"/>
      <c r="L842" s="545"/>
      <c r="M842" s="545"/>
      <c r="N842" s="545" t="s">
        <v>818</v>
      </c>
      <c r="O842" s="545"/>
      <c r="P842" s="545"/>
      <c r="Q842" s="545"/>
      <c r="R842" s="545"/>
      <c r="S842" s="545"/>
      <c r="T842" s="545"/>
    </row>
    <row r="843" spans="1:20" ht="14">
      <c r="A843" s="1"/>
      <c r="C843" s="545">
        <v>30337828819</v>
      </c>
      <c r="D843" s="545" t="s">
        <v>718</v>
      </c>
      <c r="E843" s="546">
        <v>46010</v>
      </c>
      <c r="F843" s="545"/>
      <c r="G843" s="546"/>
      <c r="H843" s="546"/>
      <c r="I843" s="545" t="s">
        <v>670</v>
      </c>
      <c r="J843" s="545" t="s">
        <v>633</v>
      </c>
      <c r="K843" s="545"/>
      <c r="L843" s="545"/>
      <c r="M843" s="544">
        <v>227.65</v>
      </c>
      <c r="N843" s="545" t="s">
        <v>818</v>
      </c>
      <c r="O843" s="545"/>
      <c r="P843" s="545"/>
      <c r="Q843" s="545"/>
      <c r="R843" s="545"/>
      <c r="S843" s="545"/>
      <c r="T843" s="545"/>
    </row>
    <row r="844" spans="1:20" ht="14">
      <c r="A844" s="1"/>
      <c r="C844" s="545">
        <v>30337828819</v>
      </c>
      <c r="D844" s="545" t="s">
        <v>718</v>
      </c>
      <c r="E844" s="546">
        <v>46010</v>
      </c>
      <c r="F844" s="545"/>
      <c r="G844" s="546"/>
      <c r="H844" s="546"/>
      <c r="I844" s="545" t="s">
        <v>671</v>
      </c>
      <c r="J844" s="545" t="s">
        <v>671</v>
      </c>
      <c r="K844" s="545"/>
      <c r="L844" s="545"/>
      <c r="M844" s="545"/>
      <c r="N844" s="545" t="s">
        <v>818</v>
      </c>
      <c r="O844" s="545"/>
      <c r="P844" s="545"/>
      <c r="Q844" s="545"/>
      <c r="R844" s="545"/>
      <c r="S844" s="545"/>
      <c r="T844" s="545"/>
    </row>
    <row r="845" spans="1:20" ht="14">
      <c r="A845" s="1"/>
      <c r="C845" s="545">
        <v>30337828819</v>
      </c>
      <c r="D845" s="545" t="s">
        <v>718</v>
      </c>
      <c r="E845" s="546">
        <v>46042</v>
      </c>
      <c r="F845" s="545">
        <v>31</v>
      </c>
      <c r="G845" s="546">
        <v>46007</v>
      </c>
      <c r="H845" s="546">
        <v>46038</v>
      </c>
      <c r="I845" s="545" t="s">
        <v>648</v>
      </c>
      <c r="J845" s="545" t="s">
        <v>811</v>
      </c>
      <c r="K845" s="545">
        <v>25.17</v>
      </c>
      <c r="L845" s="545" t="s">
        <v>592</v>
      </c>
      <c r="M845" s="545"/>
      <c r="N845" s="545" t="s">
        <v>819</v>
      </c>
      <c r="O845" s="545"/>
      <c r="P845" s="545"/>
      <c r="Q845" s="545"/>
      <c r="R845" s="545"/>
      <c r="S845" s="545"/>
      <c r="T845" s="545"/>
    </row>
    <row r="846" spans="1:20" ht="14">
      <c r="A846" s="1"/>
      <c r="C846" s="545">
        <v>30337828819</v>
      </c>
      <c r="D846" s="545" t="s">
        <v>718</v>
      </c>
      <c r="E846" s="546">
        <v>46042</v>
      </c>
      <c r="F846" s="545">
        <v>31</v>
      </c>
      <c r="G846" s="546">
        <v>46007</v>
      </c>
      <c r="H846" s="546">
        <v>46038</v>
      </c>
      <c r="I846" s="545" t="s">
        <v>648</v>
      </c>
      <c r="J846" s="545" t="s">
        <v>653</v>
      </c>
      <c r="K846" s="545">
        <v>51.24</v>
      </c>
      <c r="L846" s="545" t="s">
        <v>592</v>
      </c>
      <c r="M846" s="545"/>
      <c r="N846" s="545" t="s">
        <v>819</v>
      </c>
      <c r="O846" s="545"/>
      <c r="P846" s="545"/>
      <c r="Q846" s="545"/>
      <c r="R846" s="545"/>
      <c r="S846" s="545"/>
      <c r="T846" s="545"/>
    </row>
    <row r="847" spans="1:20" ht="14">
      <c r="A847" s="1"/>
      <c r="C847" s="545">
        <v>30337828819</v>
      </c>
      <c r="D847" s="545" t="s">
        <v>718</v>
      </c>
      <c r="E847" s="546">
        <v>46042</v>
      </c>
      <c r="F847" s="545">
        <v>31</v>
      </c>
      <c r="G847" s="546">
        <v>46007</v>
      </c>
      <c r="H847" s="546">
        <v>46038</v>
      </c>
      <c r="I847" s="545" t="s">
        <v>648</v>
      </c>
      <c r="J847" s="545" t="s">
        <v>809</v>
      </c>
      <c r="K847" s="545">
        <v>95.28</v>
      </c>
      <c r="L847" s="545" t="s">
        <v>592</v>
      </c>
      <c r="M847" s="545"/>
      <c r="N847" s="545" t="s">
        <v>819</v>
      </c>
      <c r="O847" s="545"/>
      <c r="P847" s="545"/>
      <c r="Q847" s="545"/>
      <c r="R847" s="545"/>
      <c r="S847" s="545"/>
      <c r="T847" s="545"/>
    </row>
    <row r="848" spans="1:20" ht="14">
      <c r="A848" s="1"/>
      <c r="C848" s="545">
        <v>30337828819</v>
      </c>
      <c r="D848" s="545" t="s">
        <v>718</v>
      </c>
      <c r="E848" s="546">
        <v>46042</v>
      </c>
      <c r="F848" s="545">
        <v>31</v>
      </c>
      <c r="G848" s="546">
        <v>46007</v>
      </c>
      <c r="H848" s="546">
        <v>46038</v>
      </c>
      <c r="I848" s="545" t="s">
        <v>651</v>
      </c>
      <c r="J848" s="545" t="s">
        <v>652</v>
      </c>
      <c r="K848" s="545"/>
      <c r="L848" s="545" t="s">
        <v>653</v>
      </c>
      <c r="M848" s="545"/>
      <c r="N848" s="545" t="s">
        <v>819</v>
      </c>
      <c r="O848" s="545"/>
      <c r="P848" s="545"/>
      <c r="Q848" s="545"/>
      <c r="R848" s="545"/>
      <c r="S848" s="545"/>
      <c r="T848" s="545"/>
    </row>
    <row r="849" spans="1:20" ht="14">
      <c r="A849" s="1"/>
      <c r="C849" s="545">
        <v>30337828819</v>
      </c>
      <c r="D849" s="545" t="s">
        <v>718</v>
      </c>
      <c r="E849" s="546">
        <v>46042</v>
      </c>
      <c r="F849" s="545"/>
      <c r="G849" s="546"/>
      <c r="H849" s="546"/>
      <c r="I849" s="545" t="s">
        <v>658</v>
      </c>
      <c r="J849" s="545" t="s">
        <v>659</v>
      </c>
      <c r="K849" s="545"/>
      <c r="L849" s="545"/>
      <c r="M849" s="545"/>
      <c r="N849" s="545" t="s">
        <v>819</v>
      </c>
      <c r="O849" s="545"/>
      <c r="P849" s="545"/>
      <c r="Q849" s="545"/>
      <c r="R849" s="545"/>
      <c r="S849" s="545"/>
      <c r="T849" s="545"/>
    </row>
    <row r="850" spans="1:20" ht="14">
      <c r="A850" s="1"/>
      <c r="C850" s="545">
        <v>30337828819</v>
      </c>
      <c r="D850" s="545" t="s">
        <v>718</v>
      </c>
      <c r="E850" s="546">
        <v>46042</v>
      </c>
      <c r="F850" s="545"/>
      <c r="G850" s="546"/>
      <c r="H850" s="546"/>
      <c r="I850" s="545" t="s">
        <v>668</v>
      </c>
      <c r="J850" s="545" t="s">
        <v>669</v>
      </c>
      <c r="K850" s="545"/>
      <c r="L850" s="545"/>
      <c r="M850" s="545"/>
      <c r="N850" s="545" t="s">
        <v>819</v>
      </c>
      <c r="O850" s="545"/>
      <c r="P850" s="545"/>
      <c r="Q850" s="545"/>
      <c r="R850" s="545"/>
      <c r="S850" s="545"/>
      <c r="T850" s="545"/>
    </row>
    <row r="851" spans="1:20" ht="14">
      <c r="A851" s="1"/>
      <c r="C851" s="545">
        <v>30337828819</v>
      </c>
      <c r="D851" s="545" t="s">
        <v>718</v>
      </c>
      <c r="E851" s="546">
        <v>46042</v>
      </c>
      <c r="F851" s="545"/>
      <c r="G851" s="546"/>
      <c r="H851" s="546"/>
      <c r="I851" s="545" t="s">
        <v>670</v>
      </c>
      <c r="J851" s="545" t="s">
        <v>633</v>
      </c>
      <c r="K851" s="545"/>
      <c r="L851" s="545"/>
      <c r="M851" s="544">
        <v>171.69</v>
      </c>
      <c r="N851" s="545" t="s">
        <v>819</v>
      </c>
      <c r="O851" s="545"/>
      <c r="P851" s="545"/>
      <c r="Q851" s="545"/>
      <c r="R851" s="545"/>
      <c r="S851" s="545"/>
      <c r="T851" s="545"/>
    </row>
    <row r="852" spans="1:20" ht="14">
      <c r="A852" s="1"/>
      <c r="C852" s="545">
        <v>30337828819</v>
      </c>
      <c r="D852" s="545" t="s">
        <v>718</v>
      </c>
      <c r="E852" s="546">
        <v>46042</v>
      </c>
      <c r="F852" s="545"/>
      <c r="G852" s="546"/>
      <c r="H852" s="546"/>
      <c r="I852" s="545" t="s">
        <v>671</v>
      </c>
      <c r="J852" s="545" t="s">
        <v>671</v>
      </c>
      <c r="K852" s="545"/>
      <c r="L852" s="545"/>
      <c r="M852" s="545"/>
      <c r="N852" s="545" t="s">
        <v>819</v>
      </c>
      <c r="O852" s="545"/>
      <c r="P852" s="545"/>
      <c r="Q852" s="545"/>
      <c r="R852" s="545"/>
      <c r="S852" s="545"/>
      <c r="T852" s="545"/>
    </row>
    <row r="853" spans="1:20" ht="14">
      <c r="A853" s="1"/>
      <c r="C853" s="542">
        <v>30337829971</v>
      </c>
      <c r="D853" s="542" t="s">
        <v>820</v>
      </c>
      <c r="E853" s="543">
        <v>45860</v>
      </c>
      <c r="F853" s="542">
        <v>22</v>
      </c>
      <c r="G853" s="543">
        <v>45817</v>
      </c>
      <c r="H853" s="543">
        <v>45839</v>
      </c>
      <c r="I853" s="542" t="s">
        <v>648</v>
      </c>
      <c r="J853" s="542" t="s">
        <v>649</v>
      </c>
      <c r="K853" s="542">
        <v>668.58</v>
      </c>
      <c r="L853" s="542" t="s">
        <v>592</v>
      </c>
      <c r="M853" s="542"/>
      <c r="N853" s="542" t="s">
        <v>821</v>
      </c>
      <c r="O853" s="542"/>
      <c r="P853" s="542"/>
      <c r="Q853" s="542"/>
      <c r="R853" s="542"/>
      <c r="S853" s="542"/>
      <c r="T853" s="542"/>
    </row>
    <row r="854" spans="1:20" ht="14">
      <c r="A854" s="1"/>
      <c r="C854" s="542">
        <v>30337829971</v>
      </c>
      <c r="D854" s="542" t="s">
        <v>820</v>
      </c>
      <c r="E854" s="543">
        <v>45860</v>
      </c>
      <c r="F854" s="542">
        <v>22</v>
      </c>
      <c r="G854" s="543">
        <v>45817</v>
      </c>
      <c r="H854" s="543">
        <v>45839</v>
      </c>
      <c r="I854" s="542" t="s">
        <v>651</v>
      </c>
      <c r="J854" s="542" t="s">
        <v>652</v>
      </c>
      <c r="K854" s="542"/>
      <c r="L854" s="542" t="s">
        <v>653</v>
      </c>
      <c r="M854" s="542"/>
      <c r="N854" s="542" t="s">
        <v>821</v>
      </c>
      <c r="O854" s="542"/>
      <c r="P854" s="542"/>
      <c r="Q854" s="542"/>
      <c r="R854" s="542"/>
      <c r="S854" s="542"/>
      <c r="T854" s="542"/>
    </row>
    <row r="855" spans="1:20" ht="14">
      <c r="A855" s="1"/>
      <c r="C855" s="542">
        <v>30337829971</v>
      </c>
      <c r="D855" s="542" t="s">
        <v>820</v>
      </c>
      <c r="E855" s="543">
        <v>45860</v>
      </c>
      <c r="F855" s="542">
        <v>22</v>
      </c>
      <c r="G855" s="543">
        <v>45817</v>
      </c>
      <c r="H855" s="543">
        <v>45839</v>
      </c>
      <c r="I855" s="542" t="s">
        <v>648</v>
      </c>
      <c r="J855" s="542" t="s">
        <v>690</v>
      </c>
      <c r="K855" s="542">
        <v>180.65</v>
      </c>
      <c r="L855" s="542" t="s">
        <v>592</v>
      </c>
      <c r="M855" s="542"/>
      <c r="N855" s="542" t="s">
        <v>822</v>
      </c>
      <c r="O855" s="542"/>
      <c r="P855" s="542"/>
      <c r="Q855" s="542"/>
      <c r="R855" s="542"/>
      <c r="S855" s="542"/>
      <c r="T855" s="542"/>
    </row>
    <row r="856" spans="1:20" ht="14">
      <c r="A856" s="1"/>
      <c r="C856" s="542">
        <v>30337829971</v>
      </c>
      <c r="D856" s="542" t="s">
        <v>820</v>
      </c>
      <c r="E856" s="543">
        <v>45860</v>
      </c>
      <c r="F856" s="542">
        <v>22</v>
      </c>
      <c r="G856" s="543">
        <v>45817</v>
      </c>
      <c r="H856" s="543">
        <v>45839</v>
      </c>
      <c r="I856" s="542" t="s">
        <v>651</v>
      </c>
      <c r="J856" s="542" t="s">
        <v>652</v>
      </c>
      <c r="K856" s="542"/>
      <c r="L856" s="542" t="s">
        <v>653</v>
      </c>
      <c r="M856" s="542"/>
      <c r="N856" s="542" t="s">
        <v>822</v>
      </c>
      <c r="O856" s="542"/>
      <c r="P856" s="542"/>
      <c r="Q856" s="542"/>
      <c r="R856" s="542"/>
      <c r="S856" s="542"/>
      <c r="T856" s="542"/>
    </row>
    <row r="857" spans="1:20" ht="14">
      <c r="A857" s="1"/>
      <c r="C857" s="542">
        <v>30337829971</v>
      </c>
      <c r="D857" s="542" t="s">
        <v>820</v>
      </c>
      <c r="E857" s="543">
        <v>45860</v>
      </c>
      <c r="F857" s="542">
        <v>8</v>
      </c>
      <c r="G857" s="543">
        <v>45839</v>
      </c>
      <c r="H857" s="543">
        <v>45847</v>
      </c>
      <c r="I857" s="542" t="s">
        <v>648</v>
      </c>
      <c r="J857" s="542" t="s">
        <v>649</v>
      </c>
      <c r="K857" s="547">
        <v>215.68</v>
      </c>
      <c r="L857" s="542" t="s">
        <v>592</v>
      </c>
      <c r="M857" s="542"/>
      <c r="N857" s="542" t="s">
        <v>823</v>
      </c>
      <c r="O857" s="542"/>
      <c r="P857" s="542"/>
      <c r="Q857" s="542"/>
      <c r="R857" s="542"/>
      <c r="S857" s="542"/>
      <c r="T857" s="542"/>
    </row>
    <row r="858" spans="1:20" ht="14">
      <c r="A858" s="1"/>
      <c r="C858" s="542">
        <v>30337829971</v>
      </c>
      <c r="D858" s="542" t="s">
        <v>820</v>
      </c>
      <c r="E858" s="543">
        <v>45860</v>
      </c>
      <c r="F858" s="542">
        <v>8</v>
      </c>
      <c r="G858" s="543">
        <v>45839</v>
      </c>
      <c r="H858" s="543">
        <v>45847</v>
      </c>
      <c r="I858" s="542" t="s">
        <v>651</v>
      </c>
      <c r="J858" s="542" t="s">
        <v>652</v>
      </c>
      <c r="K858" s="547"/>
      <c r="L858" s="542" t="s">
        <v>653</v>
      </c>
      <c r="M858" s="542"/>
      <c r="N858" s="542" t="s">
        <v>823</v>
      </c>
      <c r="O858" s="542"/>
      <c r="P858" s="542"/>
      <c r="Q858" s="542"/>
      <c r="R858" s="542"/>
      <c r="S858" s="542"/>
      <c r="T858" s="542"/>
    </row>
    <row r="859" spans="1:20" ht="14">
      <c r="A859" s="1"/>
      <c r="C859" s="542">
        <v>30337829971</v>
      </c>
      <c r="D859" s="542" t="s">
        <v>820</v>
      </c>
      <c r="E859" s="543">
        <v>45860</v>
      </c>
      <c r="F859" s="542">
        <v>8</v>
      </c>
      <c r="G859" s="543">
        <v>45839</v>
      </c>
      <c r="H859" s="543">
        <v>45847</v>
      </c>
      <c r="I859" s="542" t="s">
        <v>648</v>
      </c>
      <c r="J859" s="542" t="s">
        <v>690</v>
      </c>
      <c r="K859" s="547">
        <v>58.08</v>
      </c>
      <c r="L859" s="542" t="s">
        <v>592</v>
      </c>
      <c r="M859" s="542"/>
      <c r="N859" s="542" t="s">
        <v>824</v>
      </c>
      <c r="O859" s="542"/>
      <c r="P859" s="542"/>
      <c r="Q859" s="542"/>
      <c r="R859" s="542"/>
      <c r="S859" s="542"/>
      <c r="T859" s="542"/>
    </row>
    <row r="860" spans="1:20" ht="14">
      <c r="A860" s="1"/>
      <c r="C860" s="542">
        <v>30337829971</v>
      </c>
      <c r="D860" s="542" t="s">
        <v>820</v>
      </c>
      <c r="E860" s="543">
        <v>45860</v>
      </c>
      <c r="F860" s="542"/>
      <c r="G860" s="543"/>
      <c r="H860" s="543"/>
      <c r="I860" s="542" t="s">
        <v>658</v>
      </c>
      <c r="J860" s="542" t="s">
        <v>659</v>
      </c>
      <c r="K860" s="542"/>
      <c r="L860" s="542"/>
      <c r="M860" s="542"/>
      <c r="N860" s="542" t="s">
        <v>825</v>
      </c>
      <c r="O860" s="542"/>
      <c r="P860" s="542"/>
      <c r="Q860" s="542"/>
      <c r="R860" s="542"/>
      <c r="S860" s="542"/>
      <c r="T860" s="542"/>
    </row>
    <row r="861" spans="1:20" ht="14">
      <c r="A861" s="1"/>
      <c r="C861" s="542">
        <v>30337829971</v>
      </c>
      <c r="D861" s="542" t="s">
        <v>820</v>
      </c>
      <c r="E861" s="543">
        <v>45860</v>
      </c>
      <c r="F861" s="542"/>
      <c r="G861" s="543"/>
      <c r="H861" s="543"/>
      <c r="I861" s="542" t="s">
        <v>664</v>
      </c>
      <c r="J861" s="542" t="s">
        <v>665</v>
      </c>
      <c r="K861" s="542"/>
      <c r="L861" s="542"/>
      <c r="M861" s="542"/>
      <c r="N861" s="542" t="s">
        <v>825</v>
      </c>
      <c r="O861" s="542"/>
      <c r="P861" s="542"/>
      <c r="Q861" s="542"/>
      <c r="R861" s="542"/>
      <c r="S861" s="542"/>
      <c r="T861" s="542"/>
    </row>
    <row r="862" spans="1:20" ht="14">
      <c r="A862" s="1"/>
      <c r="C862" s="542">
        <v>30337829971</v>
      </c>
      <c r="D862" s="542" t="s">
        <v>820</v>
      </c>
      <c r="E862" s="543">
        <v>45860</v>
      </c>
      <c r="F862" s="542"/>
      <c r="G862" s="543"/>
      <c r="H862" s="543"/>
      <c r="I862" s="542" t="s">
        <v>664</v>
      </c>
      <c r="J862" s="542" t="s">
        <v>666</v>
      </c>
      <c r="K862" s="542"/>
      <c r="L862" s="542"/>
      <c r="M862" s="542"/>
      <c r="N862" s="542" t="s">
        <v>825</v>
      </c>
      <c r="O862" s="542"/>
      <c r="P862" s="542"/>
      <c r="Q862" s="542"/>
      <c r="R862" s="542"/>
      <c r="S862" s="542"/>
      <c r="T862" s="542"/>
    </row>
    <row r="863" spans="1:20" ht="14">
      <c r="A863" s="1"/>
      <c r="C863" s="542">
        <v>30337829971</v>
      </c>
      <c r="D863" s="542" t="s">
        <v>820</v>
      </c>
      <c r="E863" s="543">
        <v>45860</v>
      </c>
      <c r="F863" s="542"/>
      <c r="G863" s="543"/>
      <c r="H863" s="543"/>
      <c r="I863" s="542" t="s">
        <v>667</v>
      </c>
      <c r="J863" s="542" t="s">
        <v>659</v>
      </c>
      <c r="K863" s="542"/>
      <c r="L863" s="542"/>
      <c r="M863" s="542"/>
      <c r="N863" s="542" t="s">
        <v>825</v>
      </c>
      <c r="O863" s="542"/>
      <c r="P863" s="542"/>
      <c r="Q863" s="542"/>
      <c r="R863" s="542"/>
      <c r="S863" s="542"/>
      <c r="T863" s="542"/>
    </row>
    <row r="864" spans="1:20" ht="14">
      <c r="A864" s="1"/>
      <c r="C864" s="542">
        <v>30337829971</v>
      </c>
      <c r="D864" s="542" t="s">
        <v>820</v>
      </c>
      <c r="E864" s="543">
        <v>45860</v>
      </c>
      <c r="F864" s="542"/>
      <c r="G864" s="543"/>
      <c r="H864" s="543"/>
      <c r="I864" s="542" t="s">
        <v>668</v>
      </c>
      <c r="J864" s="542" t="s">
        <v>669</v>
      </c>
      <c r="K864" s="542"/>
      <c r="L864" s="542"/>
      <c r="M864" s="542"/>
      <c r="N864" s="542" t="s">
        <v>825</v>
      </c>
      <c r="O864" s="542"/>
      <c r="P864" s="542"/>
      <c r="Q864" s="542"/>
      <c r="R864" s="542"/>
      <c r="S864" s="542"/>
      <c r="T864" s="542"/>
    </row>
    <row r="865" spans="1:20" ht="14">
      <c r="A865" s="1"/>
      <c r="C865" s="542">
        <v>30337829971</v>
      </c>
      <c r="D865" s="542" t="s">
        <v>820</v>
      </c>
      <c r="E865" s="543">
        <v>45860</v>
      </c>
      <c r="F865" s="542"/>
      <c r="G865" s="543"/>
      <c r="H865" s="543"/>
      <c r="I865" s="542" t="s">
        <v>670</v>
      </c>
      <c r="J865" s="542" t="s">
        <v>633</v>
      </c>
      <c r="K865" s="544">
        <f>K857+K859</f>
        <v>273.76</v>
      </c>
      <c r="L865" s="542" t="s">
        <v>592</v>
      </c>
      <c r="M865" s="542">
        <v>1122.99</v>
      </c>
      <c r="N865" s="542" t="s">
        <v>825</v>
      </c>
      <c r="O865" s="542"/>
      <c r="P865" s="542"/>
      <c r="Q865" s="542"/>
      <c r="R865" s="542"/>
      <c r="S865" s="542"/>
      <c r="T865" s="542"/>
    </row>
    <row r="866" spans="1:20" ht="14">
      <c r="A866" s="1"/>
      <c r="C866" s="542">
        <v>30337829971</v>
      </c>
      <c r="D866" s="542" t="s">
        <v>820</v>
      </c>
      <c r="E866" s="543">
        <v>45860</v>
      </c>
      <c r="F866" s="542"/>
      <c r="G866" s="543"/>
      <c r="H866" s="543"/>
      <c r="I866" s="542" t="s">
        <v>671</v>
      </c>
      <c r="J866" s="542" t="s">
        <v>671</v>
      </c>
      <c r="K866" s="542"/>
      <c r="L866" s="542"/>
      <c r="M866" s="542"/>
      <c r="N866" s="542" t="s">
        <v>825</v>
      </c>
      <c r="O866" s="542"/>
      <c r="P866" s="542"/>
      <c r="Q866" s="542"/>
      <c r="R866" s="542"/>
      <c r="S866" s="542"/>
      <c r="T866" s="542"/>
    </row>
    <row r="867" spans="1:20" ht="14">
      <c r="A867" s="1"/>
      <c r="C867" s="545">
        <v>30337829971</v>
      </c>
      <c r="D867" s="545" t="s">
        <v>820</v>
      </c>
      <c r="E867" s="546">
        <v>45888</v>
      </c>
      <c r="F867" s="545">
        <v>31</v>
      </c>
      <c r="G867" s="546">
        <v>45847</v>
      </c>
      <c r="H867" s="546">
        <v>45878</v>
      </c>
      <c r="I867" s="545" t="s">
        <v>648</v>
      </c>
      <c r="J867" s="545" t="s">
        <v>649</v>
      </c>
      <c r="K867" s="545">
        <v>641.9</v>
      </c>
      <c r="L867" s="545" t="s">
        <v>592</v>
      </c>
      <c r="M867" s="545"/>
      <c r="N867" s="545" t="s">
        <v>826</v>
      </c>
      <c r="O867" s="545"/>
      <c r="P867" s="545"/>
      <c r="Q867" s="545"/>
      <c r="R867" s="545"/>
      <c r="S867" s="545"/>
      <c r="T867" s="545"/>
    </row>
    <row r="868" spans="1:20" ht="14">
      <c r="A868" s="1"/>
      <c r="C868" s="545">
        <v>30337829971</v>
      </c>
      <c r="D868" s="545" t="s">
        <v>820</v>
      </c>
      <c r="E868" s="546">
        <v>45888</v>
      </c>
      <c r="F868" s="545">
        <v>31</v>
      </c>
      <c r="G868" s="546">
        <v>45847</v>
      </c>
      <c r="H868" s="546">
        <v>45878</v>
      </c>
      <c r="I868" s="545" t="s">
        <v>651</v>
      </c>
      <c r="J868" s="545" t="s">
        <v>652</v>
      </c>
      <c r="K868" s="545"/>
      <c r="L868" s="545" t="s">
        <v>653</v>
      </c>
      <c r="M868" s="545"/>
      <c r="N868" s="545" t="s">
        <v>826</v>
      </c>
      <c r="O868" s="545"/>
      <c r="P868" s="545"/>
      <c r="Q868" s="545"/>
      <c r="R868" s="545"/>
      <c r="S868" s="545"/>
      <c r="T868" s="545"/>
    </row>
    <row r="869" spans="1:20" ht="14">
      <c r="A869" s="1"/>
      <c r="C869" s="545">
        <v>30337829971</v>
      </c>
      <c r="D869" s="545" t="s">
        <v>820</v>
      </c>
      <c r="E869" s="546">
        <v>45888</v>
      </c>
      <c r="F869" s="545">
        <v>31</v>
      </c>
      <c r="G869" s="546">
        <v>45847</v>
      </c>
      <c r="H869" s="546">
        <v>45878</v>
      </c>
      <c r="I869" s="545" t="s">
        <v>648</v>
      </c>
      <c r="J869" s="545" t="s">
        <v>690</v>
      </c>
      <c r="K869" s="545">
        <v>196.5</v>
      </c>
      <c r="L869" s="545" t="s">
        <v>592</v>
      </c>
      <c r="M869" s="545"/>
      <c r="N869" s="545" t="s">
        <v>827</v>
      </c>
      <c r="O869" s="545"/>
      <c r="P869" s="545"/>
      <c r="Q869" s="545"/>
      <c r="R869" s="545"/>
      <c r="S869" s="545"/>
      <c r="T869" s="545"/>
    </row>
    <row r="870" spans="1:20" ht="14">
      <c r="A870" s="1"/>
      <c r="C870" s="545">
        <v>30337829971</v>
      </c>
      <c r="D870" s="545" t="s">
        <v>820</v>
      </c>
      <c r="E870" s="546">
        <v>45888</v>
      </c>
      <c r="F870" s="545"/>
      <c r="G870" s="546"/>
      <c r="H870" s="546"/>
      <c r="I870" s="545" t="s">
        <v>658</v>
      </c>
      <c r="J870" s="545" t="s">
        <v>659</v>
      </c>
      <c r="K870" s="545"/>
      <c r="L870" s="545"/>
      <c r="M870" s="545"/>
      <c r="N870" s="545" t="s">
        <v>828</v>
      </c>
      <c r="O870" s="545"/>
      <c r="P870" s="545"/>
      <c r="Q870" s="545"/>
      <c r="R870" s="545"/>
      <c r="S870" s="545"/>
      <c r="T870" s="545"/>
    </row>
    <row r="871" spans="1:20" ht="14">
      <c r="A871" s="1"/>
      <c r="C871" s="545">
        <v>30337829971</v>
      </c>
      <c r="D871" s="545" t="s">
        <v>820</v>
      </c>
      <c r="E871" s="546">
        <v>45888</v>
      </c>
      <c r="F871" s="545"/>
      <c r="G871" s="546"/>
      <c r="H871" s="546"/>
      <c r="I871" s="545" t="s">
        <v>664</v>
      </c>
      <c r="J871" s="545" t="s">
        <v>674</v>
      </c>
      <c r="K871" s="545"/>
      <c r="L871" s="545"/>
      <c r="M871" s="545"/>
      <c r="N871" s="545" t="s">
        <v>828</v>
      </c>
      <c r="O871" s="545"/>
      <c r="P871" s="545"/>
      <c r="Q871" s="545"/>
      <c r="R871" s="545"/>
      <c r="S871" s="545"/>
      <c r="T871" s="545"/>
    </row>
    <row r="872" spans="1:20" ht="14">
      <c r="A872" s="1"/>
      <c r="C872" s="545">
        <v>30337829971</v>
      </c>
      <c r="D872" s="545" t="s">
        <v>820</v>
      </c>
      <c r="E872" s="546">
        <v>45888</v>
      </c>
      <c r="F872" s="545"/>
      <c r="G872" s="546"/>
      <c r="H872" s="546"/>
      <c r="I872" s="545" t="s">
        <v>667</v>
      </c>
      <c r="J872" s="545" t="s">
        <v>659</v>
      </c>
      <c r="K872" s="545"/>
      <c r="L872" s="545"/>
      <c r="M872" s="545"/>
      <c r="N872" s="545" t="s">
        <v>828</v>
      </c>
      <c r="O872" s="545"/>
      <c r="P872" s="545"/>
      <c r="Q872" s="545"/>
      <c r="R872" s="545"/>
      <c r="S872" s="545"/>
      <c r="T872" s="545"/>
    </row>
    <row r="873" spans="1:20" ht="14">
      <c r="A873" s="1"/>
      <c r="C873" s="545">
        <v>30337829971</v>
      </c>
      <c r="D873" s="545" t="s">
        <v>820</v>
      </c>
      <c r="E873" s="546">
        <v>45888</v>
      </c>
      <c r="F873" s="545"/>
      <c r="G873" s="546"/>
      <c r="H873" s="546"/>
      <c r="I873" s="545" t="s">
        <v>668</v>
      </c>
      <c r="J873" s="545" t="s">
        <v>669</v>
      </c>
      <c r="K873" s="545"/>
      <c r="L873" s="545"/>
      <c r="M873" s="545"/>
      <c r="N873" s="545" t="s">
        <v>828</v>
      </c>
      <c r="O873" s="545"/>
      <c r="P873" s="545"/>
      <c r="Q873" s="545"/>
      <c r="R873" s="545"/>
      <c r="S873" s="545"/>
      <c r="T873" s="545"/>
    </row>
    <row r="874" spans="1:20" ht="14">
      <c r="A874" s="1"/>
      <c r="C874" s="545">
        <v>30337829971</v>
      </c>
      <c r="D874" s="545" t="s">
        <v>820</v>
      </c>
      <c r="E874" s="546">
        <v>45888</v>
      </c>
      <c r="F874" s="545"/>
      <c r="G874" s="546"/>
      <c r="H874" s="546"/>
      <c r="I874" s="545" t="s">
        <v>670</v>
      </c>
      <c r="J874" s="545" t="s">
        <v>633</v>
      </c>
      <c r="K874" s="545"/>
      <c r="L874" s="545"/>
      <c r="M874" s="544">
        <v>838.4</v>
      </c>
      <c r="N874" s="545" t="s">
        <v>828</v>
      </c>
      <c r="O874" s="545"/>
      <c r="P874" s="545"/>
      <c r="Q874" s="545"/>
      <c r="R874" s="545"/>
      <c r="S874" s="545"/>
      <c r="T874" s="545"/>
    </row>
    <row r="875" spans="1:20" ht="14">
      <c r="A875" s="1"/>
      <c r="C875" s="545">
        <v>30337829971</v>
      </c>
      <c r="D875" s="545" t="s">
        <v>820</v>
      </c>
      <c r="E875" s="546">
        <v>45888</v>
      </c>
      <c r="F875" s="545"/>
      <c r="G875" s="546"/>
      <c r="H875" s="546"/>
      <c r="I875" s="545" t="s">
        <v>671</v>
      </c>
      <c r="J875" s="545" t="s">
        <v>671</v>
      </c>
      <c r="K875" s="545"/>
      <c r="L875" s="545"/>
      <c r="M875" s="545"/>
      <c r="N875" s="545" t="s">
        <v>828</v>
      </c>
      <c r="O875" s="545"/>
      <c r="P875" s="545"/>
      <c r="Q875" s="545"/>
      <c r="R875" s="545"/>
      <c r="S875" s="545"/>
      <c r="T875" s="545"/>
    </row>
    <row r="876" spans="1:20" ht="14">
      <c r="A876" s="1"/>
      <c r="C876" s="542">
        <v>30337829971</v>
      </c>
      <c r="D876" s="542" t="s">
        <v>820</v>
      </c>
      <c r="E876" s="543">
        <v>45922</v>
      </c>
      <c r="F876" s="542">
        <v>31</v>
      </c>
      <c r="G876" s="543">
        <v>45908</v>
      </c>
      <c r="H876" s="543">
        <v>45909</v>
      </c>
      <c r="I876" s="542" t="s">
        <v>648</v>
      </c>
      <c r="J876" s="542" t="s">
        <v>649</v>
      </c>
      <c r="K876" s="542">
        <v>801.58</v>
      </c>
      <c r="L876" s="542" t="s">
        <v>592</v>
      </c>
      <c r="M876" s="542"/>
      <c r="N876" s="542" t="s">
        <v>829</v>
      </c>
      <c r="O876" s="542"/>
      <c r="P876" s="542"/>
      <c r="Q876" s="542"/>
      <c r="R876" s="542"/>
      <c r="S876" s="542"/>
      <c r="T876" s="542"/>
    </row>
    <row r="877" spans="1:20" ht="14">
      <c r="A877" s="1"/>
      <c r="C877" s="542">
        <v>30337829971</v>
      </c>
      <c r="D877" s="542" t="s">
        <v>820</v>
      </c>
      <c r="E877" s="543">
        <v>45922</v>
      </c>
      <c r="F877" s="542">
        <v>31</v>
      </c>
      <c r="G877" s="543">
        <v>45908</v>
      </c>
      <c r="H877" s="543">
        <v>45909</v>
      </c>
      <c r="I877" s="542" t="s">
        <v>651</v>
      </c>
      <c r="J877" s="542" t="s">
        <v>652</v>
      </c>
      <c r="K877" s="542"/>
      <c r="L877" s="542" t="s">
        <v>653</v>
      </c>
      <c r="M877" s="542"/>
      <c r="N877" s="542" t="s">
        <v>829</v>
      </c>
      <c r="O877" s="542"/>
      <c r="P877" s="542"/>
      <c r="Q877" s="542"/>
      <c r="R877" s="542"/>
      <c r="S877" s="542"/>
      <c r="T877" s="542"/>
    </row>
    <row r="878" spans="1:20" ht="14">
      <c r="A878" s="1"/>
      <c r="C878" s="542">
        <v>30337829971</v>
      </c>
      <c r="D878" s="542" t="s">
        <v>820</v>
      </c>
      <c r="E878" s="543">
        <v>45922</v>
      </c>
      <c r="F878" s="542">
        <v>31</v>
      </c>
      <c r="G878" s="543">
        <v>45908</v>
      </c>
      <c r="H878" s="543">
        <v>45909</v>
      </c>
      <c r="I878" s="542" t="s">
        <v>648</v>
      </c>
      <c r="J878" s="542" t="s">
        <v>690</v>
      </c>
      <c r="K878" s="542">
        <v>239.32</v>
      </c>
      <c r="L878" s="542" t="s">
        <v>592</v>
      </c>
      <c r="M878" s="542"/>
      <c r="N878" s="542" t="s">
        <v>830</v>
      </c>
      <c r="O878" s="542"/>
      <c r="P878" s="542"/>
      <c r="Q878" s="542"/>
      <c r="R878" s="542"/>
      <c r="S878" s="542"/>
      <c r="T878" s="542"/>
    </row>
    <row r="879" spans="1:20" ht="14">
      <c r="A879" s="1"/>
      <c r="C879" s="542">
        <v>30337829971</v>
      </c>
      <c r="D879" s="542" t="s">
        <v>820</v>
      </c>
      <c r="E879" s="543">
        <v>45922</v>
      </c>
      <c r="F879" s="542"/>
      <c r="G879" s="543"/>
      <c r="H879" s="543"/>
      <c r="I879" s="542" t="s">
        <v>658</v>
      </c>
      <c r="J879" s="542" t="s">
        <v>659</v>
      </c>
      <c r="K879" s="542"/>
      <c r="L879" s="542"/>
      <c r="M879" s="542"/>
      <c r="N879" s="542" t="s">
        <v>831</v>
      </c>
      <c r="O879" s="542"/>
      <c r="P879" s="542"/>
      <c r="Q879" s="542"/>
      <c r="R879" s="542"/>
      <c r="S879" s="542"/>
      <c r="T879" s="542"/>
    </row>
    <row r="880" spans="1:20" ht="14">
      <c r="A880" s="1"/>
      <c r="C880" s="542">
        <v>30337829971</v>
      </c>
      <c r="D880" s="542" t="s">
        <v>820</v>
      </c>
      <c r="E880" s="543">
        <v>45922</v>
      </c>
      <c r="F880" s="542"/>
      <c r="G880" s="543"/>
      <c r="H880" s="543"/>
      <c r="I880" s="542" t="s">
        <v>664</v>
      </c>
      <c r="J880" s="542" t="s">
        <v>677</v>
      </c>
      <c r="K880" s="542"/>
      <c r="L880" s="542"/>
      <c r="M880" s="542"/>
      <c r="N880" s="542" t="s">
        <v>831</v>
      </c>
      <c r="O880" s="542"/>
      <c r="P880" s="542"/>
      <c r="Q880" s="542"/>
      <c r="R880" s="542"/>
      <c r="S880" s="542"/>
      <c r="T880" s="542"/>
    </row>
    <row r="881" spans="1:20" ht="14">
      <c r="A881" s="1"/>
      <c r="C881" s="542">
        <v>30337829971</v>
      </c>
      <c r="D881" s="542" t="s">
        <v>820</v>
      </c>
      <c r="E881" s="543">
        <v>45922</v>
      </c>
      <c r="F881" s="542"/>
      <c r="G881" s="543"/>
      <c r="H881" s="543"/>
      <c r="I881" s="542" t="s">
        <v>667</v>
      </c>
      <c r="J881" s="542" t="s">
        <v>659</v>
      </c>
      <c r="K881" s="542"/>
      <c r="L881" s="542"/>
      <c r="M881" s="542"/>
      <c r="N881" s="542" t="s">
        <v>831</v>
      </c>
      <c r="O881" s="542"/>
      <c r="P881" s="542"/>
      <c r="Q881" s="542"/>
      <c r="R881" s="542"/>
      <c r="S881" s="542"/>
      <c r="T881" s="542"/>
    </row>
    <row r="882" spans="1:20" ht="14">
      <c r="A882" s="1"/>
      <c r="C882" s="542">
        <v>30337829971</v>
      </c>
      <c r="D882" s="542" t="s">
        <v>820</v>
      </c>
      <c r="E882" s="543">
        <v>45922</v>
      </c>
      <c r="F882" s="542"/>
      <c r="G882" s="543"/>
      <c r="H882" s="543"/>
      <c r="I882" s="542" t="s">
        <v>668</v>
      </c>
      <c r="J882" s="542" t="s">
        <v>669</v>
      </c>
      <c r="K882" s="542"/>
      <c r="L882" s="542"/>
      <c r="M882" s="542"/>
      <c r="N882" s="542" t="s">
        <v>831</v>
      </c>
      <c r="O882" s="542"/>
      <c r="P882" s="542"/>
      <c r="Q882" s="542"/>
      <c r="R882" s="542"/>
      <c r="S882" s="542"/>
      <c r="T882" s="542"/>
    </row>
    <row r="883" spans="1:20" ht="14">
      <c r="A883" s="1"/>
      <c r="C883" s="542">
        <v>30337829971</v>
      </c>
      <c r="D883" s="542" t="s">
        <v>820</v>
      </c>
      <c r="E883" s="543">
        <v>45922</v>
      </c>
      <c r="F883" s="542"/>
      <c r="G883" s="543"/>
      <c r="H883" s="543"/>
      <c r="I883" s="542" t="s">
        <v>670</v>
      </c>
      <c r="J883" s="542" t="s">
        <v>633</v>
      </c>
      <c r="K883" s="542"/>
      <c r="L883" s="542"/>
      <c r="M883" s="544">
        <v>1040.9000000000001</v>
      </c>
      <c r="N883" s="542" t="s">
        <v>831</v>
      </c>
      <c r="O883" s="542"/>
      <c r="P883" s="542"/>
      <c r="Q883" s="542"/>
      <c r="R883" s="542"/>
      <c r="S883" s="542"/>
      <c r="T883" s="542"/>
    </row>
    <row r="884" spans="1:20" ht="14">
      <c r="A884" s="1"/>
      <c r="C884" s="542">
        <v>30337829971</v>
      </c>
      <c r="D884" s="542" t="s">
        <v>820</v>
      </c>
      <c r="E884" s="543">
        <v>45922</v>
      </c>
      <c r="F884" s="542"/>
      <c r="G884" s="543"/>
      <c r="H884" s="543"/>
      <c r="I884" s="542" t="s">
        <v>671</v>
      </c>
      <c r="J884" s="542" t="s">
        <v>671</v>
      </c>
      <c r="K884" s="542"/>
      <c r="L884" s="542"/>
      <c r="M884" s="542"/>
      <c r="N884" s="542" t="s">
        <v>831</v>
      </c>
      <c r="O884" s="542"/>
      <c r="P884" s="542"/>
      <c r="Q884" s="542"/>
      <c r="R884" s="542"/>
      <c r="S884" s="542"/>
      <c r="T884" s="542"/>
    </row>
    <row r="885" spans="1:20" ht="14">
      <c r="A885" s="1"/>
      <c r="C885" s="545">
        <v>30337829971</v>
      </c>
      <c r="D885" s="545" t="s">
        <v>820</v>
      </c>
      <c r="E885" s="546">
        <v>45950</v>
      </c>
      <c r="F885" s="545">
        <v>30</v>
      </c>
      <c r="G885" s="546">
        <v>45909</v>
      </c>
      <c r="H885" s="546">
        <v>45939</v>
      </c>
      <c r="I885" s="545" t="s">
        <v>648</v>
      </c>
      <c r="J885" s="545" t="s">
        <v>649</v>
      </c>
      <c r="K885" s="545">
        <v>717.2</v>
      </c>
      <c r="L885" s="545" t="s">
        <v>592</v>
      </c>
      <c r="M885" s="545"/>
      <c r="N885" s="545" t="s">
        <v>832</v>
      </c>
      <c r="O885" s="545"/>
      <c r="P885" s="545"/>
      <c r="Q885" s="545"/>
      <c r="R885" s="545"/>
      <c r="S885" s="545"/>
      <c r="T885" s="545"/>
    </row>
    <row r="886" spans="1:20" ht="14">
      <c r="A886" s="1"/>
      <c r="C886" s="545">
        <v>30337829971</v>
      </c>
      <c r="D886" s="545" t="s">
        <v>820</v>
      </c>
      <c r="E886" s="546">
        <v>45950</v>
      </c>
      <c r="F886" s="545">
        <v>30</v>
      </c>
      <c r="G886" s="546">
        <v>45909</v>
      </c>
      <c r="H886" s="546">
        <v>45939</v>
      </c>
      <c r="I886" s="545" t="s">
        <v>651</v>
      </c>
      <c r="J886" s="545" t="s">
        <v>652</v>
      </c>
      <c r="K886" s="545"/>
      <c r="L886" s="545" t="s">
        <v>653</v>
      </c>
      <c r="M886" s="545"/>
      <c r="N886" s="545" t="s">
        <v>832</v>
      </c>
      <c r="O886" s="545"/>
      <c r="P886" s="545"/>
      <c r="Q886" s="545"/>
      <c r="R886" s="545"/>
      <c r="S886" s="545"/>
      <c r="T886" s="545"/>
    </row>
    <row r="887" spans="1:20" ht="14">
      <c r="A887" s="1"/>
      <c r="C887" s="545">
        <v>30337829971</v>
      </c>
      <c r="D887" s="545" t="s">
        <v>820</v>
      </c>
      <c r="E887" s="546">
        <v>45950</v>
      </c>
      <c r="F887" s="545">
        <v>30</v>
      </c>
      <c r="G887" s="546">
        <v>45909</v>
      </c>
      <c r="H887" s="546">
        <v>45939</v>
      </c>
      <c r="I887" s="545" t="s">
        <v>648</v>
      </c>
      <c r="J887" s="545" t="s">
        <v>690</v>
      </c>
      <c r="K887" s="545">
        <v>206.91</v>
      </c>
      <c r="L887" s="545" t="s">
        <v>592</v>
      </c>
      <c r="M887" s="545"/>
      <c r="N887" s="545" t="s">
        <v>833</v>
      </c>
      <c r="O887" s="545"/>
      <c r="P887" s="545"/>
      <c r="Q887" s="545"/>
      <c r="R887" s="545"/>
      <c r="S887" s="545"/>
      <c r="T887" s="545"/>
    </row>
    <row r="888" spans="1:20" ht="14">
      <c r="A888" s="1"/>
      <c r="C888" s="545">
        <v>30337829971</v>
      </c>
      <c r="D888" s="545" t="s">
        <v>820</v>
      </c>
      <c r="E888" s="546">
        <v>45950</v>
      </c>
      <c r="F888" s="545"/>
      <c r="G888" s="546"/>
      <c r="H888" s="546"/>
      <c r="I888" s="545" t="s">
        <v>658</v>
      </c>
      <c r="J888" s="545" t="s">
        <v>659</v>
      </c>
      <c r="K888" s="545"/>
      <c r="L888" s="545"/>
      <c r="M888" s="545"/>
      <c r="N888" s="545" t="s">
        <v>834</v>
      </c>
      <c r="O888" s="545"/>
      <c r="P888" s="545"/>
      <c r="Q888" s="545"/>
      <c r="R888" s="545"/>
      <c r="S888" s="545"/>
      <c r="T888" s="545"/>
    </row>
    <row r="889" spans="1:20" ht="14">
      <c r="A889" s="1"/>
      <c r="C889" s="545">
        <v>30337829971</v>
      </c>
      <c r="D889" s="545" t="s">
        <v>820</v>
      </c>
      <c r="E889" s="546">
        <v>45950</v>
      </c>
      <c r="F889" s="545"/>
      <c r="G889" s="546"/>
      <c r="H889" s="546"/>
      <c r="I889" s="545" t="s">
        <v>664</v>
      </c>
      <c r="J889" s="545" t="s">
        <v>677</v>
      </c>
      <c r="K889" s="545"/>
      <c r="L889" s="545"/>
      <c r="M889" s="545"/>
      <c r="N889" s="545" t="s">
        <v>834</v>
      </c>
      <c r="O889" s="545"/>
      <c r="P889" s="545"/>
      <c r="Q889" s="545"/>
      <c r="R889" s="545"/>
      <c r="S889" s="545"/>
      <c r="T889" s="545"/>
    </row>
    <row r="890" spans="1:20" ht="14">
      <c r="A890" s="1"/>
      <c r="C890" s="545">
        <v>30337829971</v>
      </c>
      <c r="D890" s="545" t="s">
        <v>820</v>
      </c>
      <c r="E890" s="546">
        <v>45950</v>
      </c>
      <c r="F890" s="545"/>
      <c r="G890" s="546"/>
      <c r="H890" s="546"/>
      <c r="I890" s="545" t="s">
        <v>664</v>
      </c>
      <c r="J890" s="545" t="s">
        <v>666</v>
      </c>
      <c r="K890" s="545"/>
      <c r="L890" s="545"/>
      <c r="M890" s="545"/>
      <c r="N890" s="545" t="s">
        <v>834</v>
      </c>
      <c r="O890" s="545"/>
      <c r="P890" s="545"/>
      <c r="Q890" s="545"/>
      <c r="R890" s="545"/>
      <c r="S890" s="545"/>
      <c r="T890" s="545"/>
    </row>
    <row r="891" spans="1:20" ht="14">
      <c r="A891" s="1"/>
      <c r="C891" s="545">
        <v>30337829971</v>
      </c>
      <c r="D891" s="545" t="s">
        <v>820</v>
      </c>
      <c r="E891" s="546">
        <v>45950</v>
      </c>
      <c r="F891" s="545"/>
      <c r="G891" s="546"/>
      <c r="H891" s="546"/>
      <c r="I891" s="545" t="s">
        <v>667</v>
      </c>
      <c r="J891" s="545" t="s">
        <v>659</v>
      </c>
      <c r="K891" s="545"/>
      <c r="L891" s="545"/>
      <c r="M891" s="545"/>
      <c r="N891" s="545" t="s">
        <v>834</v>
      </c>
      <c r="O891" s="545"/>
      <c r="P891" s="545"/>
      <c r="Q891" s="545"/>
      <c r="R891" s="545"/>
      <c r="S891" s="545"/>
      <c r="T891" s="545"/>
    </row>
    <row r="892" spans="1:20" ht="14">
      <c r="A892" s="1"/>
      <c r="C892" s="545">
        <v>30337829971</v>
      </c>
      <c r="D892" s="545" t="s">
        <v>820</v>
      </c>
      <c r="E892" s="546">
        <v>45950</v>
      </c>
      <c r="F892" s="545"/>
      <c r="G892" s="546"/>
      <c r="H892" s="546"/>
      <c r="I892" s="545" t="s">
        <v>668</v>
      </c>
      <c r="J892" s="545" t="s">
        <v>669</v>
      </c>
      <c r="K892" s="545"/>
      <c r="L892" s="545"/>
      <c r="M892" s="545"/>
      <c r="N892" s="545" t="s">
        <v>834</v>
      </c>
      <c r="O892" s="545"/>
      <c r="P892" s="545"/>
      <c r="Q892" s="545"/>
      <c r="R892" s="545"/>
      <c r="S892" s="545"/>
      <c r="T892" s="545"/>
    </row>
    <row r="893" spans="1:20" ht="14">
      <c r="A893" s="1"/>
      <c r="C893" s="545">
        <v>30337829971</v>
      </c>
      <c r="D893" s="545" t="s">
        <v>820</v>
      </c>
      <c r="E893" s="546">
        <v>45950</v>
      </c>
      <c r="F893" s="545"/>
      <c r="G893" s="546"/>
      <c r="H893" s="546"/>
      <c r="I893" s="545" t="s">
        <v>670</v>
      </c>
      <c r="J893" s="545" t="s">
        <v>633</v>
      </c>
      <c r="K893" s="545"/>
      <c r="L893" s="545"/>
      <c r="M893" s="544">
        <v>924.11</v>
      </c>
      <c r="N893" s="545" t="s">
        <v>834</v>
      </c>
      <c r="O893" s="545"/>
      <c r="P893" s="545"/>
      <c r="Q893" s="545"/>
      <c r="R893" s="545"/>
      <c r="S893" s="545"/>
      <c r="T893" s="545"/>
    </row>
    <row r="894" spans="1:20" ht="14">
      <c r="A894" s="1"/>
      <c r="C894" s="545">
        <v>30337829971</v>
      </c>
      <c r="D894" s="545" t="s">
        <v>820</v>
      </c>
      <c r="E894" s="546">
        <v>45950</v>
      </c>
      <c r="F894" s="545"/>
      <c r="G894" s="546"/>
      <c r="H894" s="546"/>
      <c r="I894" s="545" t="s">
        <v>671</v>
      </c>
      <c r="J894" s="545" t="s">
        <v>671</v>
      </c>
      <c r="K894" s="545"/>
      <c r="L894" s="545"/>
      <c r="M894" s="545"/>
      <c r="N894" s="545" t="s">
        <v>834</v>
      </c>
      <c r="O894" s="545"/>
      <c r="P894" s="545"/>
      <c r="Q894" s="545"/>
      <c r="R894" s="545"/>
      <c r="S894" s="545"/>
      <c r="T894" s="545"/>
    </row>
    <row r="895" spans="1:20" ht="14">
      <c r="A895" s="1"/>
      <c r="C895" s="542">
        <v>30337829971</v>
      </c>
      <c r="D895" s="542" t="s">
        <v>820</v>
      </c>
      <c r="E895" s="543">
        <v>45980</v>
      </c>
      <c r="F895" s="542">
        <v>31</v>
      </c>
      <c r="G895" s="543">
        <v>45939</v>
      </c>
      <c r="H895" s="543">
        <v>45970</v>
      </c>
      <c r="I895" s="542" t="s">
        <v>648</v>
      </c>
      <c r="J895" s="542" t="s">
        <v>649</v>
      </c>
      <c r="K895" s="542">
        <v>417.44</v>
      </c>
      <c r="L895" s="542" t="s">
        <v>592</v>
      </c>
      <c r="M895" s="542"/>
      <c r="N895" s="542" t="s">
        <v>835</v>
      </c>
      <c r="O895" s="542"/>
      <c r="P895" s="542"/>
      <c r="Q895" s="542"/>
      <c r="R895" s="542"/>
      <c r="S895" s="542"/>
      <c r="T895" s="542"/>
    </row>
    <row r="896" spans="1:20" ht="14">
      <c r="A896" s="1"/>
      <c r="C896" s="542">
        <v>30337829971</v>
      </c>
      <c r="D896" s="542" t="s">
        <v>820</v>
      </c>
      <c r="E896" s="543">
        <v>45980</v>
      </c>
      <c r="F896" s="542">
        <v>31</v>
      </c>
      <c r="G896" s="543">
        <v>45939</v>
      </c>
      <c r="H896" s="543">
        <v>45970</v>
      </c>
      <c r="I896" s="542" t="s">
        <v>651</v>
      </c>
      <c r="J896" s="542" t="s">
        <v>652</v>
      </c>
      <c r="K896" s="542"/>
      <c r="L896" s="542" t="s">
        <v>653</v>
      </c>
      <c r="M896" s="542"/>
      <c r="N896" s="542" t="s">
        <v>835</v>
      </c>
      <c r="O896" s="542"/>
      <c r="P896" s="542"/>
      <c r="Q896" s="542"/>
      <c r="R896" s="542"/>
      <c r="S896" s="542"/>
      <c r="T896" s="542"/>
    </row>
    <row r="897" spans="1:20" ht="14">
      <c r="A897" s="1"/>
      <c r="C897" s="542">
        <v>30337829971</v>
      </c>
      <c r="D897" s="542" t="s">
        <v>820</v>
      </c>
      <c r="E897" s="543">
        <v>45980</v>
      </c>
      <c r="F897" s="542">
        <v>31</v>
      </c>
      <c r="G897" s="543">
        <v>45939</v>
      </c>
      <c r="H897" s="543">
        <v>45970</v>
      </c>
      <c r="I897" s="542" t="s">
        <v>648</v>
      </c>
      <c r="J897" s="542" t="s">
        <v>690</v>
      </c>
      <c r="K897" s="542">
        <v>70.2</v>
      </c>
      <c r="L897" s="542" t="s">
        <v>592</v>
      </c>
      <c r="M897" s="542"/>
      <c r="N897" s="542" t="s">
        <v>836</v>
      </c>
      <c r="O897" s="542"/>
      <c r="P897" s="542"/>
      <c r="Q897" s="542"/>
      <c r="R897" s="542"/>
      <c r="S897" s="542"/>
      <c r="T897" s="542"/>
    </row>
    <row r="898" spans="1:20" ht="14">
      <c r="A898" s="1"/>
      <c r="C898" s="542">
        <v>30337829971</v>
      </c>
      <c r="D898" s="542" t="s">
        <v>820</v>
      </c>
      <c r="E898" s="543">
        <v>45980</v>
      </c>
      <c r="F898" s="542"/>
      <c r="G898" s="543"/>
      <c r="H898" s="543"/>
      <c r="I898" s="542" t="s">
        <v>658</v>
      </c>
      <c r="J898" s="542" t="s">
        <v>659</v>
      </c>
      <c r="K898" s="542"/>
      <c r="L898" s="542"/>
      <c r="M898" s="542"/>
      <c r="N898" s="542" t="s">
        <v>837</v>
      </c>
      <c r="O898" s="542"/>
      <c r="P898" s="542"/>
      <c r="Q898" s="542"/>
      <c r="R898" s="542"/>
      <c r="S898" s="542"/>
      <c r="T898" s="542"/>
    </row>
    <row r="899" spans="1:20" ht="14">
      <c r="A899" s="1"/>
      <c r="C899" s="542">
        <v>30337829971</v>
      </c>
      <c r="D899" s="542" t="s">
        <v>820</v>
      </c>
      <c r="E899" s="543">
        <v>45980</v>
      </c>
      <c r="F899" s="542"/>
      <c r="G899" s="543"/>
      <c r="H899" s="543"/>
      <c r="I899" s="542" t="s">
        <v>664</v>
      </c>
      <c r="J899" s="542" t="s">
        <v>682</v>
      </c>
      <c r="K899" s="542"/>
      <c r="L899" s="542"/>
      <c r="M899" s="542"/>
      <c r="N899" s="542" t="s">
        <v>837</v>
      </c>
      <c r="O899" s="542"/>
      <c r="P899" s="542"/>
      <c r="Q899" s="542"/>
      <c r="R899" s="542"/>
      <c r="S899" s="542"/>
      <c r="T899" s="542"/>
    </row>
    <row r="900" spans="1:20" ht="14">
      <c r="A900" s="1"/>
      <c r="C900" s="542">
        <v>30337829971</v>
      </c>
      <c r="D900" s="542" t="s">
        <v>820</v>
      </c>
      <c r="E900" s="543">
        <v>45980</v>
      </c>
      <c r="F900" s="542"/>
      <c r="G900" s="543"/>
      <c r="H900" s="543"/>
      <c r="I900" s="542" t="s">
        <v>667</v>
      </c>
      <c r="J900" s="542" t="s">
        <v>659</v>
      </c>
      <c r="K900" s="542"/>
      <c r="L900" s="542"/>
      <c r="M900" s="542"/>
      <c r="N900" s="542" t="s">
        <v>837</v>
      </c>
      <c r="O900" s="542"/>
      <c r="P900" s="542"/>
      <c r="Q900" s="542"/>
      <c r="R900" s="542"/>
      <c r="S900" s="542"/>
      <c r="T900" s="542"/>
    </row>
    <row r="901" spans="1:20" ht="14">
      <c r="A901" s="1"/>
      <c r="C901" s="542">
        <v>30337829971</v>
      </c>
      <c r="D901" s="542" t="s">
        <v>820</v>
      </c>
      <c r="E901" s="543">
        <v>45980</v>
      </c>
      <c r="F901" s="542"/>
      <c r="G901" s="543"/>
      <c r="H901" s="543"/>
      <c r="I901" s="542" t="s">
        <v>668</v>
      </c>
      <c r="J901" s="542" t="s">
        <v>669</v>
      </c>
      <c r="K901" s="542"/>
      <c r="L901" s="542"/>
      <c r="M901" s="542"/>
      <c r="N901" s="542" t="s">
        <v>837</v>
      </c>
      <c r="O901" s="542"/>
      <c r="P901" s="542"/>
      <c r="Q901" s="542"/>
      <c r="R901" s="542"/>
      <c r="S901" s="542"/>
      <c r="T901" s="542"/>
    </row>
    <row r="902" spans="1:20" ht="14">
      <c r="A902" s="1"/>
      <c r="C902" s="542">
        <v>30337829971</v>
      </c>
      <c r="D902" s="542" t="s">
        <v>820</v>
      </c>
      <c r="E902" s="543">
        <v>45980</v>
      </c>
      <c r="F902" s="542"/>
      <c r="G902" s="543"/>
      <c r="H902" s="543"/>
      <c r="I902" s="542" t="s">
        <v>670</v>
      </c>
      <c r="J902" s="542" t="s">
        <v>633</v>
      </c>
      <c r="K902" s="542"/>
      <c r="L902" s="542"/>
      <c r="M902" s="544">
        <v>487.64</v>
      </c>
      <c r="N902" s="542" t="s">
        <v>837</v>
      </c>
      <c r="O902" s="542"/>
      <c r="P902" s="542"/>
      <c r="Q902" s="542"/>
      <c r="R902" s="542"/>
      <c r="S902" s="542"/>
      <c r="T902" s="542"/>
    </row>
    <row r="903" spans="1:20" ht="14">
      <c r="A903" s="1"/>
      <c r="C903" s="542">
        <v>30337829971</v>
      </c>
      <c r="D903" s="542" t="s">
        <v>820</v>
      </c>
      <c r="E903" s="543">
        <v>45980</v>
      </c>
      <c r="F903" s="542"/>
      <c r="G903" s="543"/>
      <c r="H903" s="543"/>
      <c r="I903" s="542" t="s">
        <v>671</v>
      </c>
      <c r="J903" s="542" t="s">
        <v>671</v>
      </c>
      <c r="K903" s="542"/>
      <c r="L903" s="542"/>
      <c r="M903" s="542"/>
      <c r="N903" s="542" t="s">
        <v>837</v>
      </c>
      <c r="O903" s="542"/>
      <c r="P903" s="542"/>
      <c r="Q903" s="542"/>
      <c r="R903" s="542"/>
      <c r="S903" s="542"/>
      <c r="T903" s="542"/>
    </row>
    <row r="904" spans="1:20" ht="14">
      <c r="A904" s="1"/>
      <c r="C904" s="545">
        <v>30337829971</v>
      </c>
      <c r="D904" s="545" t="s">
        <v>820</v>
      </c>
      <c r="E904" s="546">
        <v>46010</v>
      </c>
      <c r="F904" s="545">
        <v>30</v>
      </c>
      <c r="G904" s="546">
        <v>45970</v>
      </c>
      <c r="H904" s="546">
        <v>46000</v>
      </c>
      <c r="I904" s="545" t="s">
        <v>648</v>
      </c>
      <c r="J904" s="545" t="s">
        <v>649</v>
      </c>
      <c r="K904" s="545">
        <v>652.57000000000005</v>
      </c>
      <c r="L904" s="545" t="s">
        <v>592</v>
      </c>
      <c r="M904" s="545"/>
      <c r="N904" s="545" t="s">
        <v>838</v>
      </c>
      <c r="O904" s="545"/>
      <c r="P904" s="545"/>
      <c r="Q904" s="545"/>
      <c r="R904" s="545"/>
      <c r="S904" s="545"/>
      <c r="T904" s="545"/>
    </row>
    <row r="905" spans="1:20" ht="14">
      <c r="A905" s="1"/>
      <c r="C905" s="545">
        <v>30337829971</v>
      </c>
      <c r="D905" s="545" t="s">
        <v>820</v>
      </c>
      <c r="E905" s="546">
        <v>46010</v>
      </c>
      <c r="F905" s="545">
        <v>30</v>
      </c>
      <c r="G905" s="546">
        <v>45970</v>
      </c>
      <c r="H905" s="546">
        <v>46000</v>
      </c>
      <c r="I905" s="545" t="s">
        <v>651</v>
      </c>
      <c r="J905" s="545" t="s">
        <v>652</v>
      </c>
      <c r="K905" s="545"/>
      <c r="L905" s="545" t="s">
        <v>653</v>
      </c>
      <c r="M905" s="545"/>
      <c r="N905" s="545" t="s">
        <v>838</v>
      </c>
      <c r="O905" s="545"/>
      <c r="P905" s="545"/>
      <c r="Q905" s="545"/>
      <c r="R905" s="545"/>
      <c r="S905" s="545"/>
      <c r="T905" s="545"/>
    </row>
    <row r="906" spans="1:20" ht="14">
      <c r="A906" s="1"/>
      <c r="C906" s="545">
        <v>30337829971</v>
      </c>
      <c r="D906" s="545" t="s">
        <v>820</v>
      </c>
      <c r="E906" s="546">
        <v>46010</v>
      </c>
      <c r="F906" s="545">
        <v>30</v>
      </c>
      <c r="G906" s="546">
        <v>45970</v>
      </c>
      <c r="H906" s="546">
        <v>46000</v>
      </c>
      <c r="I906" s="545" t="s">
        <v>648</v>
      </c>
      <c r="J906" s="545" t="s">
        <v>690</v>
      </c>
      <c r="K906" s="545">
        <v>74.47</v>
      </c>
      <c r="L906" s="545" t="s">
        <v>592</v>
      </c>
      <c r="M906" s="545"/>
      <c r="N906" s="545" t="s">
        <v>839</v>
      </c>
      <c r="O906" s="545"/>
      <c r="P906" s="545"/>
      <c r="Q906" s="545"/>
      <c r="R906" s="545"/>
      <c r="S906" s="545"/>
      <c r="T906" s="545"/>
    </row>
    <row r="907" spans="1:20" ht="14">
      <c r="A907" s="1"/>
      <c r="C907" s="545">
        <v>30337829971</v>
      </c>
      <c r="D907" s="545" t="s">
        <v>820</v>
      </c>
      <c r="E907" s="546">
        <v>46010</v>
      </c>
      <c r="F907" s="545"/>
      <c r="G907" s="546"/>
      <c r="H907" s="546"/>
      <c r="I907" s="545" t="s">
        <v>658</v>
      </c>
      <c r="J907" s="545" t="s">
        <v>659</v>
      </c>
      <c r="K907" s="545"/>
      <c r="L907" s="545"/>
      <c r="M907" s="545"/>
      <c r="N907" s="545" t="s">
        <v>840</v>
      </c>
      <c r="O907" s="545"/>
      <c r="P907" s="545"/>
      <c r="Q907" s="545"/>
      <c r="R907" s="545"/>
      <c r="S907" s="545"/>
      <c r="T907" s="545"/>
    </row>
    <row r="908" spans="1:20" ht="14">
      <c r="A908" s="1"/>
      <c r="C908" s="545">
        <v>30337829971</v>
      </c>
      <c r="D908" s="545" t="s">
        <v>820</v>
      </c>
      <c r="E908" s="546">
        <v>46010</v>
      </c>
      <c r="F908" s="545"/>
      <c r="G908" s="546"/>
      <c r="H908" s="546"/>
      <c r="I908" s="545" t="s">
        <v>664</v>
      </c>
      <c r="J908" s="545" t="s">
        <v>677</v>
      </c>
      <c r="K908" s="545"/>
      <c r="L908" s="545"/>
      <c r="M908" s="545"/>
      <c r="N908" s="545" t="s">
        <v>840</v>
      </c>
      <c r="O908" s="545"/>
      <c r="P908" s="545"/>
      <c r="Q908" s="545"/>
      <c r="R908" s="545"/>
      <c r="S908" s="545"/>
      <c r="T908" s="545"/>
    </row>
    <row r="909" spans="1:20" ht="14">
      <c r="A909" s="1"/>
      <c r="C909" s="545">
        <v>30337829971</v>
      </c>
      <c r="D909" s="545" t="s">
        <v>820</v>
      </c>
      <c r="E909" s="546">
        <v>46010</v>
      </c>
      <c r="F909" s="545"/>
      <c r="G909" s="546"/>
      <c r="H909" s="546"/>
      <c r="I909" s="545" t="s">
        <v>667</v>
      </c>
      <c r="J909" s="545" t="s">
        <v>659</v>
      </c>
      <c r="K909" s="545"/>
      <c r="L909" s="545"/>
      <c r="M909" s="545"/>
      <c r="N909" s="545" t="s">
        <v>840</v>
      </c>
      <c r="O909" s="545"/>
      <c r="P909" s="545"/>
      <c r="Q909" s="545"/>
      <c r="R909" s="545"/>
      <c r="S909" s="545"/>
      <c r="T909" s="545"/>
    </row>
    <row r="910" spans="1:20" ht="14">
      <c r="A910" s="1"/>
      <c r="C910" s="545">
        <v>30337829971</v>
      </c>
      <c r="D910" s="545" t="s">
        <v>820</v>
      </c>
      <c r="E910" s="546">
        <v>46010</v>
      </c>
      <c r="F910" s="545"/>
      <c r="G910" s="546"/>
      <c r="H910" s="546"/>
      <c r="I910" s="545" t="s">
        <v>668</v>
      </c>
      <c r="J910" s="545" t="s">
        <v>669</v>
      </c>
      <c r="K910" s="545"/>
      <c r="L910" s="545"/>
      <c r="M910" s="545"/>
      <c r="N910" s="545" t="s">
        <v>840</v>
      </c>
      <c r="O910" s="545"/>
      <c r="P910" s="545"/>
      <c r="Q910" s="545"/>
      <c r="R910" s="545"/>
      <c r="S910" s="545"/>
      <c r="T910" s="545"/>
    </row>
    <row r="911" spans="1:20" ht="14">
      <c r="A911" s="1"/>
      <c r="C911" s="545">
        <v>30337829971</v>
      </c>
      <c r="D911" s="545" t="s">
        <v>820</v>
      </c>
      <c r="E911" s="546">
        <v>46010</v>
      </c>
      <c r="F911" s="545"/>
      <c r="G911" s="546"/>
      <c r="H911" s="546"/>
      <c r="I911" s="545" t="s">
        <v>670</v>
      </c>
      <c r="J911" s="545" t="s">
        <v>633</v>
      </c>
      <c r="K911" s="545"/>
      <c r="L911" s="545"/>
      <c r="M911" s="544">
        <v>727.04</v>
      </c>
      <c r="N911" s="545" t="s">
        <v>840</v>
      </c>
      <c r="O911" s="545"/>
      <c r="P911" s="545"/>
      <c r="Q911" s="545"/>
      <c r="R911" s="545"/>
      <c r="S911" s="545"/>
      <c r="T911" s="545"/>
    </row>
    <row r="912" spans="1:20" ht="14">
      <c r="A912" s="1"/>
      <c r="C912" s="545">
        <v>30337829971</v>
      </c>
      <c r="D912" s="545" t="s">
        <v>820</v>
      </c>
      <c r="E912" s="546">
        <v>46010</v>
      </c>
      <c r="F912" s="545"/>
      <c r="G912" s="546"/>
      <c r="H912" s="546"/>
      <c r="I912" s="545" t="s">
        <v>671</v>
      </c>
      <c r="J912" s="545" t="s">
        <v>671</v>
      </c>
      <c r="K912" s="545"/>
      <c r="L912" s="545"/>
      <c r="M912" s="545"/>
      <c r="N912" s="545" t="s">
        <v>840</v>
      </c>
      <c r="O912" s="545"/>
      <c r="P912" s="545"/>
      <c r="Q912" s="545"/>
      <c r="R912" s="545"/>
      <c r="S912" s="545"/>
      <c r="T912" s="545"/>
    </row>
    <row r="913" spans="1:20" ht="14">
      <c r="A913" s="1"/>
      <c r="C913" s="545">
        <v>30337829971</v>
      </c>
      <c r="D913" s="545" t="s">
        <v>820</v>
      </c>
      <c r="E913" s="546">
        <v>46042</v>
      </c>
      <c r="F913" s="545">
        <v>31</v>
      </c>
      <c r="G913" s="546">
        <v>46000</v>
      </c>
      <c r="H913" s="546">
        <v>46031</v>
      </c>
      <c r="I913" s="545" t="s">
        <v>648</v>
      </c>
      <c r="J913" s="545" t="s">
        <v>649</v>
      </c>
      <c r="K913" s="545">
        <v>958.5</v>
      </c>
      <c r="L913" s="545" t="s">
        <v>592</v>
      </c>
      <c r="M913" s="545"/>
      <c r="N913" s="545" t="s">
        <v>841</v>
      </c>
      <c r="O913" s="545"/>
      <c r="P913" s="545"/>
      <c r="Q913" s="545"/>
      <c r="R913" s="545"/>
      <c r="S913" s="545"/>
      <c r="T913" s="545"/>
    </row>
    <row r="914" spans="1:20" ht="14">
      <c r="A914" s="1"/>
      <c r="C914" s="545">
        <v>30337829971</v>
      </c>
      <c r="D914" s="545" t="s">
        <v>820</v>
      </c>
      <c r="E914" s="546">
        <v>46042</v>
      </c>
      <c r="F914" s="545">
        <v>31</v>
      </c>
      <c r="G914" s="546">
        <v>46000</v>
      </c>
      <c r="H914" s="546">
        <v>46031</v>
      </c>
      <c r="I914" s="545" t="s">
        <v>651</v>
      </c>
      <c r="J914" s="545" t="s">
        <v>652</v>
      </c>
      <c r="K914" s="545"/>
      <c r="L914" s="545" t="s">
        <v>653</v>
      </c>
      <c r="M914" s="545"/>
      <c r="N914" s="545" t="s">
        <v>841</v>
      </c>
      <c r="O914" s="545"/>
      <c r="P914" s="545"/>
      <c r="Q914" s="545"/>
      <c r="R914" s="545"/>
      <c r="S914" s="545"/>
      <c r="T914" s="545"/>
    </row>
    <row r="915" spans="1:20" ht="14">
      <c r="A915" s="1"/>
      <c r="C915" s="545">
        <v>30337829971</v>
      </c>
      <c r="D915" s="545" t="s">
        <v>820</v>
      </c>
      <c r="E915" s="546">
        <v>46042</v>
      </c>
      <c r="F915" s="545">
        <v>31</v>
      </c>
      <c r="G915" s="546">
        <v>46000</v>
      </c>
      <c r="H915" s="546">
        <v>46031</v>
      </c>
      <c r="I915" s="545" t="s">
        <v>648</v>
      </c>
      <c r="J915" s="545" t="s">
        <v>690</v>
      </c>
      <c r="K915" s="545">
        <v>64.39</v>
      </c>
      <c r="L915" s="545" t="s">
        <v>592</v>
      </c>
      <c r="M915" s="545"/>
      <c r="N915" s="545" t="s">
        <v>842</v>
      </c>
      <c r="O915" s="545"/>
      <c r="P915" s="545"/>
      <c r="Q915" s="545"/>
      <c r="R915" s="545"/>
      <c r="S915" s="545"/>
      <c r="T915" s="545"/>
    </row>
    <row r="916" spans="1:20" ht="14">
      <c r="A916" s="1"/>
      <c r="C916" s="545">
        <v>30337829971</v>
      </c>
      <c r="D916" s="545" t="s">
        <v>820</v>
      </c>
      <c r="E916" s="546">
        <v>46042</v>
      </c>
      <c r="F916" s="545"/>
      <c r="G916" s="546"/>
      <c r="H916" s="546"/>
      <c r="I916" s="545" t="s">
        <v>658</v>
      </c>
      <c r="J916" s="545" t="s">
        <v>659</v>
      </c>
      <c r="K916" s="545"/>
      <c r="L916" s="545"/>
      <c r="M916" s="545"/>
      <c r="N916" s="545" t="s">
        <v>843</v>
      </c>
      <c r="O916" s="545"/>
      <c r="P916" s="545"/>
      <c r="Q916" s="545"/>
      <c r="R916" s="545"/>
      <c r="S916" s="545"/>
      <c r="T916" s="545"/>
    </row>
    <row r="917" spans="1:20" ht="14">
      <c r="A917" s="1"/>
      <c r="C917" s="545">
        <v>30337829971</v>
      </c>
      <c r="D917" s="545" t="s">
        <v>820</v>
      </c>
      <c r="E917" s="546">
        <v>46042</v>
      </c>
      <c r="F917" s="545"/>
      <c r="G917" s="546"/>
      <c r="H917" s="546"/>
      <c r="I917" s="545" t="s">
        <v>668</v>
      </c>
      <c r="J917" s="545" t="s">
        <v>669</v>
      </c>
      <c r="K917" s="545"/>
      <c r="L917" s="545"/>
      <c r="M917" s="545"/>
      <c r="N917" s="545" t="s">
        <v>843</v>
      </c>
      <c r="O917" s="545"/>
      <c r="P917" s="545"/>
      <c r="Q917" s="545"/>
      <c r="R917" s="545"/>
      <c r="S917" s="545"/>
      <c r="T917" s="545"/>
    </row>
    <row r="918" spans="1:20" ht="14">
      <c r="A918" s="1"/>
      <c r="C918" s="545">
        <v>30337829971</v>
      </c>
      <c r="D918" s="545" t="s">
        <v>820</v>
      </c>
      <c r="E918" s="546">
        <v>46042</v>
      </c>
      <c r="F918" s="545"/>
      <c r="G918" s="546"/>
      <c r="H918" s="546"/>
      <c r="I918" s="545" t="s">
        <v>670</v>
      </c>
      <c r="J918" s="545" t="s">
        <v>633</v>
      </c>
      <c r="K918" s="545"/>
      <c r="L918" s="545"/>
      <c r="M918" s="544">
        <v>1022.89</v>
      </c>
      <c r="N918" s="545" t="s">
        <v>843</v>
      </c>
      <c r="O918" s="545"/>
      <c r="P918" s="545"/>
      <c r="Q918" s="545"/>
      <c r="R918" s="545"/>
      <c r="S918" s="545"/>
      <c r="T918" s="545"/>
    </row>
    <row r="919" spans="1:20" ht="14">
      <c r="A919" s="1"/>
      <c r="C919" s="545">
        <v>30337829971</v>
      </c>
      <c r="D919" s="545" t="s">
        <v>820</v>
      </c>
      <c r="E919" s="546">
        <v>46042</v>
      </c>
      <c r="F919" s="545"/>
      <c r="G919" s="546"/>
      <c r="H919" s="546"/>
      <c r="I919" s="545" t="s">
        <v>671</v>
      </c>
      <c r="J919" s="545" t="s">
        <v>671</v>
      </c>
      <c r="K919" s="545"/>
      <c r="L919" s="545"/>
      <c r="M919" s="545"/>
      <c r="N919" s="545" t="s">
        <v>843</v>
      </c>
      <c r="O919" s="545"/>
      <c r="P919" s="545"/>
      <c r="Q919" s="545"/>
      <c r="R919" s="545"/>
      <c r="S919" s="545"/>
      <c r="T919" s="545"/>
    </row>
    <row r="920" spans="1:20" ht="14">
      <c r="A920" s="1"/>
      <c r="C920" s="542">
        <v>30337830121</v>
      </c>
      <c r="D920" s="542" t="s">
        <v>844</v>
      </c>
      <c r="E920" s="543">
        <v>45860</v>
      </c>
      <c r="F920" s="542">
        <v>21</v>
      </c>
      <c r="G920" s="543">
        <v>45818</v>
      </c>
      <c r="H920" s="543">
        <v>45839</v>
      </c>
      <c r="I920" s="542" t="s">
        <v>648</v>
      </c>
      <c r="J920" s="542" t="s">
        <v>690</v>
      </c>
      <c r="K920" s="542">
        <v>76.88</v>
      </c>
      <c r="L920" s="542" t="s">
        <v>592</v>
      </c>
      <c r="M920" s="542"/>
      <c r="N920" s="542" t="s">
        <v>768</v>
      </c>
      <c r="O920" s="542"/>
      <c r="P920" s="542"/>
      <c r="Q920" s="542"/>
      <c r="R920" s="542"/>
      <c r="S920" s="542"/>
      <c r="T920" s="542"/>
    </row>
    <row r="921" spans="1:20" ht="14">
      <c r="A921" s="1"/>
      <c r="C921" s="542">
        <v>30337830121</v>
      </c>
      <c r="D921" s="542" t="s">
        <v>844</v>
      </c>
      <c r="E921" s="543">
        <v>45860</v>
      </c>
      <c r="F921" s="542">
        <v>21</v>
      </c>
      <c r="G921" s="543">
        <v>45818</v>
      </c>
      <c r="H921" s="543">
        <v>45839</v>
      </c>
      <c r="I921" s="542" t="s">
        <v>651</v>
      </c>
      <c r="J921" s="542" t="s">
        <v>652</v>
      </c>
      <c r="K921" s="542"/>
      <c r="L921" s="542" t="s">
        <v>653</v>
      </c>
      <c r="M921" s="542"/>
      <c r="N921" s="542" t="s">
        <v>768</v>
      </c>
      <c r="O921" s="542"/>
      <c r="P921" s="542"/>
      <c r="Q921" s="542"/>
      <c r="R921" s="542"/>
      <c r="S921" s="542"/>
      <c r="T921" s="542"/>
    </row>
    <row r="922" spans="1:20" ht="14">
      <c r="A922" s="1"/>
      <c r="C922" s="542">
        <v>30337830121</v>
      </c>
      <c r="D922" s="542" t="s">
        <v>844</v>
      </c>
      <c r="E922" s="543">
        <v>45860</v>
      </c>
      <c r="F922" s="542">
        <v>21</v>
      </c>
      <c r="G922" s="543">
        <v>45818</v>
      </c>
      <c r="H922" s="543">
        <v>45839</v>
      </c>
      <c r="I922" s="542" t="s">
        <v>648</v>
      </c>
      <c r="J922" s="542" t="s">
        <v>649</v>
      </c>
      <c r="K922" s="542">
        <v>328.04</v>
      </c>
      <c r="L922" s="542" t="s">
        <v>592</v>
      </c>
      <c r="M922" s="542"/>
      <c r="N922" s="542" t="s">
        <v>650</v>
      </c>
      <c r="O922" s="542"/>
      <c r="P922" s="542"/>
      <c r="Q922" s="542"/>
      <c r="R922" s="542"/>
      <c r="S922" s="542"/>
      <c r="T922" s="542"/>
    </row>
    <row r="923" spans="1:20" ht="14">
      <c r="A923" s="1"/>
      <c r="C923" s="542">
        <v>30337830121</v>
      </c>
      <c r="D923" s="542" t="s">
        <v>844</v>
      </c>
      <c r="E923" s="543">
        <v>45860</v>
      </c>
      <c r="F923" s="542">
        <v>21</v>
      </c>
      <c r="G923" s="543">
        <v>45818</v>
      </c>
      <c r="H923" s="543">
        <v>45839</v>
      </c>
      <c r="I923" s="542" t="s">
        <v>651</v>
      </c>
      <c r="J923" s="542" t="s">
        <v>652</v>
      </c>
      <c r="K923" s="542"/>
      <c r="L923" s="542" t="s">
        <v>653</v>
      </c>
      <c r="M923" s="542"/>
      <c r="N923" s="542" t="s">
        <v>650</v>
      </c>
      <c r="O923" s="542"/>
      <c r="P923" s="542"/>
      <c r="Q923" s="542"/>
      <c r="R923" s="542"/>
      <c r="S923" s="542"/>
      <c r="T923" s="542"/>
    </row>
    <row r="924" spans="1:20" ht="14">
      <c r="A924" s="1"/>
      <c r="C924" s="542">
        <v>30337830121</v>
      </c>
      <c r="D924" s="542" t="s">
        <v>844</v>
      </c>
      <c r="E924" s="543">
        <v>45860</v>
      </c>
      <c r="F924" s="542">
        <v>9</v>
      </c>
      <c r="G924" s="543">
        <v>45839</v>
      </c>
      <c r="H924" s="543">
        <v>45848</v>
      </c>
      <c r="I924" s="542" t="s">
        <v>648</v>
      </c>
      <c r="J924" s="542" t="s">
        <v>690</v>
      </c>
      <c r="K924" s="547">
        <v>56.23</v>
      </c>
      <c r="L924" s="542" t="s">
        <v>592</v>
      </c>
      <c r="M924" s="542"/>
      <c r="N924" s="542" t="s">
        <v>769</v>
      </c>
      <c r="O924" s="542"/>
      <c r="P924" s="542"/>
      <c r="Q924" s="542"/>
      <c r="R924" s="542"/>
      <c r="S924" s="542"/>
      <c r="T924" s="542"/>
    </row>
    <row r="925" spans="1:20" ht="14">
      <c r="A925" s="1"/>
      <c r="C925" s="542">
        <v>30337830121</v>
      </c>
      <c r="D925" s="542" t="s">
        <v>844</v>
      </c>
      <c r="E925" s="543">
        <v>45860</v>
      </c>
      <c r="F925" s="542">
        <v>9</v>
      </c>
      <c r="G925" s="543">
        <v>45839</v>
      </c>
      <c r="H925" s="543">
        <v>45848</v>
      </c>
      <c r="I925" s="542" t="s">
        <v>648</v>
      </c>
      <c r="J925" s="542" t="s">
        <v>649</v>
      </c>
      <c r="K925" s="547">
        <v>188.91</v>
      </c>
      <c r="L925" s="542" t="s">
        <v>592</v>
      </c>
      <c r="M925" s="542"/>
      <c r="N925" s="542" t="s">
        <v>654</v>
      </c>
      <c r="O925" s="542"/>
      <c r="P925" s="542"/>
      <c r="Q925" s="542"/>
      <c r="R925" s="542"/>
      <c r="S925" s="542"/>
      <c r="T925" s="542"/>
    </row>
    <row r="926" spans="1:20" ht="14">
      <c r="A926" s="1"/>
      <c r="C926" s="542">
        <v>30337830121</v>
      </c>
      <c r="D926" s="542" t="s">
        <v>844</v>
      </c>
      <c r="E926" s="543">
        <v>45860</v>
      </c>
      <c r="F926" s="542">
        <v>9</v>
      </c>
      <c r="G926" s="543">
        <v>45839</v>
      </c>
      <c r="H926" s="543">
        <v>45848</v>
      </c>
      <c r="I926" s="542" t="s">
        <v>651</v>
      </c>
      <c r="J926" s="542" t="s">
        <v>652</v>
      </c>
      <c r="K926" s="542"/>
      <c r="L926" s="542" t="s">
        <v>653</v>
      </c>
      <c r="M926" s="542"/>
      <c r="N926" s="542" t="s">
        <v>654</v>
      </c>
      <c r="O926" s="542"/>
      <c r="P926" s="542"/>
      <c r="Q926" s="542"/>
      <c r="R926" s="542"/>
      <c r="S926" s="542"/>
      <c r="T926" s="542"/>
    </row>
    <row r="927" spans="1:20" ht="14">
      <c r="A927" s="1"/>
      <c r="C927" s="542">
        <v>30337830121</v>
      </c>
      <c r="D927" s="542" t="s">
        <v>844</v>
      </c>
      <c r="E927" s="543">
        <v>45860</v>
      </c>
      <c r="F927" s="542"/>
      <c r="G927" s="543"/>
      <c r="H927" s="543"/>
      <c r="I927" s="542" t="s">
        <v>658</v>
      </c>
      <c r="J927" s="542" t="s">
        <v>659</v>
      </c>
      <c r="K927" s="542"/>
      <c r="L927" s="542"/>
      <c r="M927" s="542"/>
      <c r="N927" s="542" t="s">
        <v>770</v>
      </c>
      <c r="O927" s="542"/>
      <c r="P927" s="542"/>
      <c r="Q927" s="542"/>
      <c r="R927" s="542"/>
      <c r="S927" s="542"/>
      <c r="T927" s="542"/>
    </row>
    <row r="928" spans="1:20" ht="14">
      <c r="A928" s="1"/>
      <c r="C928" s="542">
        <v>30337830121</v>
      </c>
      <c r="D928" s="542" t="s">
        <v>844</v>
      </c>
      <c r="E928" s="543">
        <v>45860</v>
      </c>
      <c r="F928" s="542"/>
      <c r="G928" s="543"/>
      <c r="H928" s="543"/>
      <c r="I928" s="542" t="s">
        <v>664</v>
      </c>
      <c r="J928" s="542" t="s">
        <v>665</v>
      </c>
      <c r="K928" s="542"/>
      <c r="L928" s="542"/>
      <c r="M928" s="542"/>
      <c r="N928" s="542" t="s">
        <v>770</v>
      </c>
      <c r="O928" s="542"/>
      <c r="P928" s="542"/>
      <c r="Q928" s="542"/>
      <c r="R928" s="542"/>
      <c r="S928" s="542"/>
      <c r="T928" s="542"/>
    </row>
    <row r="929" spans="1:20" ht="14">
      <c r="A929" s="1"/>
      <c r="C929" s="542">
        <v>30337830121</v>
      </c>
      <c r="D929" s="542" t="s">
        <v>844</v>
      </c>
      <c r="E929" s="543">
        <v>45860</v>
      </c>
      <c r="F929" s="542"/>
      <c r="G929" s="543"/>
      <c r="H929" s="543"/>
      <c r="I929" s="542" t="s">
        <v>664</v>
      </c>
      <c r="J929" s="542" t="s">
        <v>666</v>
      </c>
      <c r="K929" s="542"/>
      <c r="L929" s="542"/>
      <c r="M929" s="542"/>
      <c r="N929" s="542" t="s">
        <v>770</v>
      </c>
      <c r="O929" s="542"/>
      <c r="P929" s="542"/>
      <c r="Q929" s="542"/>
      <c r="R929" s="542"/>
      <c r="S929" s="542"/>
      <c r="T929" s="542"/>
    </row>
    <row r="930" spans="1:20" ht="14">
      <c r="A930" s="1"/>
      <c r="C930" s="542">
        <v>30337830121</v>
      </c>
      <c r="D930" s="542" t="s">
        <v>844</v>
      </c>
      <c r="E930" s="543">
        <v>45860</v>
      </c>
      <c r="F930" s="542"/>
      <c r="G930" s="543"/>
      <c r="H930" s="543"/>
      <c r="I930" s="542" t="s">
        <v>667</v>
      </c>
      <c r="J930" s="542" t="s">
        <v>659</v>
      </c>
      <c r="K930" s="542"/>
      <c r="L930" s="542"/>
      <c r="M930" s="542"/>
      <c r="N930" s="542" t="s">
        <v>770</v>
      </c>
      <c r="O930" s="542"/>
      <c r="P930" s="542"/>
      <c r="Q930" s="542"/>
      <c r="R930" s="542"/>
      <c r="S930" s="542"/>
      <c r="T930" s="542"/>
    </row>
    <row r="931" spans="1:20" ht="14">
      <c r="A931" s="1"/>
      <c r="C931" s="542">
        <v>30337830121</v>
      </c>
      <c r="D931" s="542" t="s">
        <v>844</v>
      </c>
      <c r="E931" s="543">
        <v>45860</v>
      </c>
      <c r="F931" s="542"/>
      <c r="G931" s="543"/>
      <c r="H931" s="543"/>
      <c r="I931" s="542" t="s">
        <v>668</v>
      </c>
      <c r="J931" s="542" t="s">
        <v>669</v>
      </c>
      <c r="K931" s="542"/>
      <c r="L931" s="542"/>
      <c r="M931" s="542"/>
      <c r="N931" s="542" t="s">
        <v>770</v>
      </c>
      <c r="O931" s="542"/>
      <c r="P931" s="542"/>
      <c r="Q931" s="542"/>
      <c r="R931" s="542"/>
      <c r="S931" s="542"/>
      <c r="T931" s="542"/>
    </row>
    <row r="932" spans="1:20" ht="14">
      <c r="A932" s="1"/>
      <c r="C932" s="542">
        <v>30337830121</v>
      </c>
      <c r="D932" s="542" t="s">
        <v>844</v>
      </c>
      <c r="E932" s="543">
        <v>45860</v>
      </c>
      <c r="F932" s="542"/>
      <c r="G932" s="543"/>
      <c r="H932" s="543"/>
      <c r="I932" s="542" t="s">
        <v>670</v>
      </c>
      <c r="J932" s="542" t="s">
        <v>633</v>
      </c>
      <c r="K932" s="544">
        <f>K924+K925</f>
        <v>245.14</v>
      </c>
      <c r="L932" s="542" t="s">
        <v>592</v>
      </c>
      <c r="M932" s="542">
        <v>650.05999999999995</v>
      </c>
      <c r="N932" s="542" t="s">
        <v>770</v>
      </c>
      <c r="O932" s="542"/>
      <c r="P932" s="542"/>
      <c r="Q932" s="542"/>
      <c r="R932" s="542"/>
      <c r="S932" s="542"/>
      <c r="T932" s="542"/>
    </row>
    <row r="933" spans="1:20" ht="14">
      <c r="A933" s="1"/>
      <c r="C933" s="542">
        <v>30337830121</v>
      </c>
      <c r="D933" s="542" t="s">
        <v>844</v>
      </c>
      <c r="E933" s="543">
        <v>45860</v>
      </c>
      <c r="F933" s="542"/>
      <c r="G933" s="543"/>
      <c r="H933" s="543"/>
      <c r="I933" s="542" t="s">
        <v>671</v>
      </c>
      <c r="J933" s="542" t="s">
        <v>671</v>
      </c>
      <c r="K933" s="542"/>
      <c r="L933" s="542"/>
      <c r="M933" s="542"/>
      <c r="N933" s="542" t="s">
        <v>770</v>
      </c>
      <c r="O933" s="542"/>
      <c r="P933" s="542"/>
      <c r="Q933" s="542"/>
      <c r="R933" s="542"/>
      <c r="S933" s="542"/>
      <c r="T933" s="542"/>
    </row>
    <row r="934" spans="1:20" ht="14">
      <c r="A934" s="1"/>
      <c r="C934" s="545">
        <v>30337830121</v>
      </c>
      <c r="D934" s="545" t="s">
        <v>844</v>
      </c>
      <c r="E934" s="546">
        <v>45888</v>
      </c>
      <c r="F934" s="545">
        <v>31</v>
      </c>
      <c r="G934" s="546">
        <v>45848</v>
      </c>
      <c r="H934" s="546">
        <v>45879</v>
      </c>
      <c r="I934" s="545" t="s">
        <v>648</v>
      </c>
      <c r="J934" s="545" t="s">
        <v>690</v>
      </c>
      <c r="K934" s="545">
        <v>120.62</v>
      </c>
      <c r="L934" s="545" t="s">
        <v>592</v>
      </c>
      <c r="M934" s="545"/>
      <c r="N934" s="545" t="s">
        <v>771</v>
      </c>
      <c r="O934" s="545"/>
      <c r="P934" s="545"/>
      <c r="Q934" s="545"/>
      <c r="R934" s="545"/>
      <c r="S934" s="545"/>
      <c r="T934" s="545"/>
    </row>
    <row r="935" spans="1:20" ht="14">
      <c r="A935" s="1"/>
      <c r="C935" s="545">
        <v>30337830121</v>
      </c>
      <c r="D935" s="545" t="s">
        <v>844</v>
      </c>
      <c r="E935" s="546">
        <v>45888</v>
      </c>
      <c r="F935" s="545">
        <v>31</v>
      </c>
      <c r="G935" s="546">
        <v>45848</v>
      </c>
      <c r="H935" s="546">
        <v>45879</v>
      </c>
      <c r="I935" s="545" t="s">
        <v>648</v>
      </c>
      <c r="J935" s="545" t="s">
        <v>649</v>
      </c>
      <c r="K935" s="545">
        <v>456.07</v>
      </c>
      <c r="L935" s="545" t="s">
        <v>592</v>
      </c>
      <c r="M935" s="545"/>
      <c r="N935" s="545" t="s">
        <v>672</v>
      </c>
      <c r="O935" s="545"/>
      <c r="P935" s="545"/>
      <c r="Q935" s="545"/>
      <c r="R935" s="545"/>
      <c r="S935" s="545"/>
      <c r="T935" s="545"/>
    </row>
    <row r="936" spans="1:20" ht="14">
      <c r="A936" s="1"/>
      <c r="C936" s="545">
        <v>30337830121</v>
      </c>
      <c r="D936" s="545" t="s">
        <v>844</v>
      </c>
      <c r="E936" s="546">
        <v>45888</v>
      </c>
      <c r="F936" s="545">
        <v>31</v>
      </c>
      <c r="G936" s="546">
        <v>45848</v>
      </c>
      <c r="H936" s="546">
        <v>45879</v>
      </c>
      <c r="I936" s="545" t="s">
        <v>651</v>
      </c>
      <c r="J936" s="545" t="s">
        <v>652</v>
      </c>
      <c r="K936" s="545"/>
      <c r="L936" s="545" t="s">
        <v>653</v>
      </c>
      <c r="M936" s="545"/>
      <c r="N936" s="545" t="s">
        <v>672</v>
      </c>
      <c r="O936" s="545"/>
      <c r="P936" s="545"/>
      <c r="Q936" s="545"/>
      <c r="R936" s="545"/>
      <c r="S936" s="545"/>
      <c r="T936" s="545"/>
    </row>
    <row r="937" spans="1:20" ht="14">
      <c r="A937" s="1"/>
      <c r="C937" s="545">
        <v>30337830121</v>
      </c>
      <c r="D937" s="545" t="s">
        <v>844</v>
      </c>
      <c r="E937" s="546">
        <v>45888</v>
      </c>
      <c r="F937" s="545"/>
      <c r="G937" s="546"/>
      <c r="H937" s="546"/>
      <c r="I937" s="545" t="s">
        <v>658</v>
      </c>
      <c r="J937" s="545" t="s">
        <v>659</v>
      </c>
      <c r="K937" s="545"/>
      <c r="L937" s="545"/>
      <c r="M937" s="545"/>
      <c r="N937" s="545" t="s">
        <v>772</v>
      </c>
      <c r="O937" s="545"/>
      <c r="P937" s="545"/>
      <c r="Q937" s="545"/>
      <c r="R937" s="545"/>
      <c r="S937" s="545"/>
      <c r="T937" s="545"/>
    </row>
    <row r="938" spans="1:20" ht="14">
      <c r="A938" s="1"/>
      <c r="C938" s="545">
        <v>30337830121</v>
      </c>
      <c r="D938" s="545" t="s">
        <v>844</v>
      </c>
      <c r="E938" s="546">
        <v>45888</v>
      </c>
      <c r="F938" s="545"/>
      <c r="G938" s="546"/>
      <c r="H938" s="546"/>
      <c r="I938" s="545" t="s">
        <v>664</v>
      </c>
      <c r="J938" s="545" t="s">
        <v>674</v>
      </c>
      <c r="K938" s="545"/>
      <c r="L938" s="545"/>
      <c r="M938" s="545"/>
      <c r="N938" s="545" t="s">
        <v>772</v>
      </c>
      <c r="O938" s="545"/>
      <c r="P938" s="545"/>
      <c r="Q938" s="545"/>
      <c r="R938" s="545"/>
      <c r="S938" s="545"/>
      <c r="T938" s="545"/>
    </row>
    <row r="939" spans="1:20" ht="14">
      <c r="A939" s="1"/>
      <c r="C939" s="545">
        <v>30337830121</v>
      </c>
      <c r="D939" s="545" t="s">
        <v>844</v>
      </c>
      <c r="E939" s="546">
        <v>45888</v>
      </c>
      <c r="F939" s="545"/>
      <c r="G939" s="546"/>
      <c r="H939" s="546"/>
      <c r="I939" s="545" t="s">
        <v>667</v>
      </c>
      <c r="J939" s="545" t="s">
        <v>659</v>
      </c>
      <c r="K939" s="545"/>
      <c r="L939" s="545"/>
      <c r="M939" s="545"/>
      <c r="N939" s="545" t="s">
        <v>772</v>
      </c>
      <c r="O939" s="545"/>
      <c r="P939" s="545"/>
      <c r="Q939" s="545"/>
      <c r="R939" s="545"/>
      <c r="S939" s="545"/>
      <c r="T939" s="545"/>
    </row>
    <row r="940" spans="1:20" ht="14">
      <c r="A940" s="1"/>
      <c r="C940" s="545">
        <v>30337830121</v>
      </c>
      <c r="D940" s="545" t="s">
        <v>844</v>
      </c>
      <c r="E940" s="546">
        <v>45888</v>
      </c>
      <c r="F940" s="545"/>
      <c r="G940" s="546"/>
      <c r="H940" s="546"/>
      <c r="I940" s="545" t="s">
        <v>668</v>
      </c>
      <c r="J940" s="545" t="s">
        <v>669</v>
      </c>
      <c r="K940" s="545"/>
      <c r="L940" s="545"/>
      <c r="M940" s="545"/>
      <c r="N940" s="545" t="s">
        <v>772</v>
      </c>
      <c r="O940" s="545"/>
      <c r="P940" s="545"/>
      <c r="Q940" s="545"/>
      <c r="R940" s="545"/>
      <c r="S940" s="545"/>
      <c r="T940" s="545"/>
    </row>
    <row r="941" spans="1:20" ht="14">
      <c r="A941" s="1"/>
      <c r="C941" s="545">
        <v>30337830121</v>
      </c>
      <c r="D941" s="545" t="s">
        <v>844</v>
      </c>
      <c r="E941" s="546">
        <v>45888</v>
      </c>
      <c r="F941" s="545"/>
      <c r="G941" s="546"/>
      <c r="H941" s="546"/>
      <c r="I941" s="545" t="s">
        <v>670</v>
      </c>
      <c r="J941" s="545" t="s">
        <v>633</v>
      </c>
      <c r="K941" s="545"/>
      <c r="L941" s="545"/>
      <c r="M941" s="544">
        <v>576.69000000000005</v>
      </c>
      <c r="N941" s="545" t="s">
        <v>772</v>
      </c>
      <c r="O941" s="545"/>
      <c r="P941" s="545"/>
      <c r="Q941" s="545"/>
      <c r="R941" s="545"/>
      <c r="S941" s="545"/>
      <c r="T941" s="545"/>
    </row>
    <row r="942" spans="1:20" ht="14">
      <c r="A942" s="1"/>
      <c r="C942" s="545">
        <v>30337830121</v>
      </c>
      <c r="D942" s="545" t="s">
        <v>844</v>
      </c>
      <c r="E942" s="546">
        <v>45888</v>
      </c>
      <c r="F942" s="545"/>
      <c r="G942" s="546"/>
      <c r="H942" s="546"/>
      <c r="I942" s="545" t="s">
        <v>671</v>
      </c>
      <c r="J942" s="545" t="s">
        <v>671</v>
      </c>
      <c r="K942" s="545"/>
      <c r="L942" s="545"/>
      <c r="M942" s="545"/>
      <c r="N942" s="545" t="s">
        <v>772</v>
      </c>
      <c r="O942" s="545"/>
      <c r="P942" s="545"/>
      <c r="Q942" s="545"/>
      <c r="R942" s="545"/>
      <c r="S942" s="545"/>
      <c r="T942" s="545"/>
    </row>
    <row r="943" spans="1:20" ht="14">
      <c r="A943" s="1"/>
      <c r="C943" s="542">
        <v>30337830121</v>
      </c>
      <c r="D943" s="542" t="s">
        <v>844</v>
      </c>
      <c r="E943" s="543">
        <v>45922</v>
      </c>
      <c r="F943" s="542">
        <v>31</v>
      </c>
      <c r="G943" s="543">
        <v>45938</v>
      </c>
      <c r="H943" s="543">
        <v>45939</v>
      </c>
      <c r="I943" s="542" t="s">
        <v>648</v>
      </c>
      <c r="J943" s="542" t="s">
        <v>690</v>
      </c>
      <c r="K943" s="542">
        <v>64.17</v>
      </c>
      <c r="L943" s="542" t="s">
        <v>592</v>
      </c>
      <c r="M943" s="542"/>
      <c r="N943" s="542" t="s">
        <v>773</v>
      </c>
      <c r="O943" s="542"/>
      <c r="P943" s="542"/>
      <c r="Q943" s="542"/>
      <c r="R943" s="542"/>
      <c r="S943" s="542"/>
      <c r="T943" s="542"/>
    </row>
    <row r="944" spans="1:20" ht="14">
      <c r="A944" s="1"/>
      <c r="C944" s="542">
        <v>30337830121</v>
      </c>
      <c r="D944" s="542" t="s">
        <v>844</v>
      </c>
      <c r="E944" s="543">
        <v>45922</v>
      </c>
      <c r="F944" s="542">
        <v>31</v>
      </c>
      <c r="G944" s="543">
        <v>45938</v>
      </c>
      <c r="H944" s="543">
        <v>45939</v>
      </c>
      <c r="I944" s="542" t="s">
        <v>648</v>
      </c>
      <c r="J944" s="542" t="s">
        <v>649</v>
      </c>
      <c r="K944" s="542">
        <v>478.43</v>
      </c>
      <c r="L944" s="542" t="s">
        <v>592</v>
      </c>
      <c r="M944" s="542"/>
      <c r="N944" s="542" t="s">
        <v>675</v>
      </c>
      <c r="O944" s="542"/>
      <c r="P944" s="542"/>
      <c r="Q944" s="542"/>
      <c r="R944" s="542"/>
      <c r="S944" s="542"/>
      <c r="T944" s="542"/>
    </row>
    <row r="945" spans="1:20" ht="14">
      <c r="A945" s="1"/>
      <c r="C945" s="542">
        <v>30337830121</v>
      </c>
      <c r="D945" s="542" t="s">
        <v>844</v>
      </c>
      <c r="E945" s="543">
        <v>45922</v>
      </c>
      <c r="F945" s="542">
        <v>31</v>
      </c>
      <c r="G945" s="543">
        <v>45938</v>
      </c>
      <c r="H945" s="543">
        <v>45939</v>
      </c>
      <c r="I945" s="542" t="s">
        <v>651</v>
      </c>
      <c r="J945" s="542" t="s">
        <v>652</v>
      </c>
      <c r="K945" s="542"/>
      <c r="L945" s="542" t="s">
        <v>653</v>
      </c>
      <c r="M945" s="542"/>
      <c r="N945" s="542" t="s">
        <v>675</v>
      </c>
      <c r="O945" s="542"/>
      <c r="P945" s="542"/>
      <c r="Q945" s="542"/>
      <c r="R945" s="542"/>
      <c r="S945" s="542"/>
      <c r="T945" s="542"/>
    </row>
    <row r="946" spans="1:20" ht="14">
      <c r="A946" s="1"/>
      <c r="C946" s="542">
        <v>30337830121</v>
      </c>
      <c r="D946" s="542" t="s">
        <v>844</v>
      </c>
      <c r="E946" s="543">
        <v>45922</v>
      </c>
      <c r="F946" s="542"/>
      <c r="G946" s="543"/>
      <c r="H946" s="543"/>
      <c r="I946" s="542" t="s">
        <v>658</v>
      </c>
      <c r="J946" s="542" t="s">
        <v>659</v>
      </c>
      <c r="K946" s="542"/>
      <c r="L946" s="542"/>
      <c r="M946" s="542"/>
      <c r="N946" s="542" t="s">
        <v>774</v>
      </c>
      <c r="O946" s="542"/>
      <c r="P946" s="542"/>
      <c r="Q946" s="542"/>
      <c r="R946" s="542"/>
      <c r="S946" s="542"/>
      <c r="T946" s="542"/>
    </row>
    <row r="947" spans="1:20" ht="14">
      <c r="A947" s="1"/>
      <c r="C947" s="542">
        <v>30337830121</v>
      </c>
      <c r="D947" s="542" t="s">
        <v>844</v>
      </c>
      <c r="E947" s="543">
        <v>45922</v>
      </c>
      <c r="F947" s="542"/>
      <c r="G947" s="543"/>
      <c r="H947" s="543"/>
      <c r="I947" s="542" t="s">
        <v>664</v>
      </c>
      <c r="J947" s="542" t="s">
        <v>677</v>
      </c>
      <c r="K947" s="542"/>
      <c r="L947" s="542"/>
      <c r="M947" s="542"/>
      <c r="N947" s="542" t="s">
        <v>774</v>
      </c>
      <c r="O947" s="542"/>
      <c r="P947" s="542"/>
      <c r="Q947" s="542"/>
      <c r="R947" s="542"/>
      <c r="S947" s="542"/>
      <c r="T947" s="542"/>
    </row>
    <row r="948" spans="1:20" ht="14">
      <c r="A948" s="1"/>
      <c r="C948" s="542">
        <v>30337830121</v>
      </c>
      <c r="D948" s="542" t="s">
        <v>844</v>
      </c>
      <c r="E948" s="543">
        <v>45922</v>
      </c>
      <c r="F948" s="542"/>
      <c r="G948" s="543"/>
      <c r="H948" s="543"/>
      <c r="I948" s="542" t="s">
        <v>667</v>
      </c>
      <c r="J948" s="542" t="s">
        <v>659</v>
      </c>
      <c r="K948" s="542"/>
      <c r="L948" s="542"/>
      <c r="M948" s="542"/>
      <c r="N948" s="542" t="s">
        <v>774</v>
      </c>
      <c r="O948" s="542"/>
      <c r="P948" s="542"/>
      <c r="Q948" s="542"/>
      <c r="R948" s="542"/>
      <c r="S948" s="542"/>
      <c r="T948" s="542"/>
    </row>
    <row r="949" spans="1:20" ht="14">
      <c r="A949" s="1"/>
      <c r="C949" s="542">
        <v>30337830121</v>
      </c>
      <c r="D949" s="542" t="s">
        <v>844</v>
      </c>
      <c r="E949" s="543">
        <v>45922</v>
      </c>
      <c r="F949" s="542"/>
      <c r="G949" s="543"/>
      <c r="H949" s="543"/>
      <c r="I949" s="542" t="s">
        <v>668</v>
      </c>
      <c r="J949" s="542" t="s">
        <v>669</v>
      </c>
      <c r="K949" s="542"/>
      <c r="L949" s="542"/>
      <c r="M949" s="542"/>
      <c r="N949" s="542" t="s">
        <v>774</v>
      </c>
      <c r="O949" s="542"/>
      <c r="P949" s="542"/>
      <c r="Q949" s="542"/>
      <c r="R949" s="542"/>
      <c r="S949" s="542"/>
      <c r="T949" s="542"/>
    </row>
    <row r="950" spans="1:20" ht="14">
      <c r="A950" s="1"/>
      <c r="C950" s="542">
        <v>30337830121</v>
      </c>
      <c r="D950" s="542" t="s">
        <v>844</v>
      </c>
      <c r="E950" s="543">
        <v>45922</v>
      </c>
      <c r="F950" s="542"/>
      <c r="G950" s="543"/>
      <c r="H950" s="543"/>
      <c r="I950" s="542" t="s">
        <v>670</v>
      </c>
      <c r="J950" s="542" t="s">
        <v>633</v>
      </c>
      <c r="K950" s="542"/>
      <c r="L950" s="542"/>
      <c r="M950" s="544">
        <v>542.6</v>
      </c>
      <c r="N950" s="542" t="s">
        <v>774</v>
      </c>
      <c r="O950" s="542"/>
      <c r="P950" s="542"/>
      <c r="Q950" s="542"/>
      <c r="R950" s="542"/>
      <c r="S950" s="542"/>
      <c r="T950" s="542"/>
    </row>
    <row r="951" spans="1:20" ht="14">
      <c r="A951" s="1"/>
      <c r="C951" s="542">
        <v>30337830121</v>
      </c>
      <c r="D951" s="542" t="s">
        <v>844</v>
      </c>
      <c r="E951" s="543">
        <v>45922</v>
      </c>
      <c r="F951" s="542"/>
      <c r="G951" s="543"/>
      <c r="H951" s="543"/>
      <c r="I951" s="542" t="s">
        <v>671</v>
      </c>
      <c r="J951" s="542" t="s">
        <v>671</v>
      </c>
      <c r="K951" s="542"/>
      <c r="L951" s="542"/>
      <c r="M951" s="542"/>
      <c r="N951" s="542" t="s">
        <v>774</v>
      </c>
      <c r="O951" s="542"/>
      <c r="P951" s="542"/>
      <c r="Q951" s="542"/>
      <c r="R951" s="542"/>
      <c r="S951" s="542"/>
      <c r="T951" s="542"/>
    </row>
    <row r="952" spans="1:20" ht="14">
      <c r="A952" s="1"/>
      <c r="C952" s="545">
        <v>30337830121</v>
      </c>
      <c r="D952" s="545" t="s">
        <v>844</v>
      </c>
      <c r="E952" s="546">
        <v>45950</v>
      </c>
      <c r="F952" s="545">
        <v>30</v>
      </c>
      <c r="G952" s="546">
        <v>45910</v>
      </c>
      <c r="H952" s="546">
        <v>45940</v>
      </c>
      <c r="I952" s="545" t="s">
        <v>648</v>
      </c>
      <c r="J952" s="545" t="s">
        <v>690</v>
      </c>
      <c r="K952" s="545">
        <v>88.58</v>
      </c>
      <c r="L952" s="545" t="s">
        <v>592</v>
      </c>
      <c r="M952" s="545"/>
      <c r="N952" s="545" t="s">
        <v>775</v>
      </c>
      <c r="O952" s="545"/>
      <c r="P952" s="545"/>
      <c r="Q952" s="545"/>
      <c r="R952" s="545"/>
      <c r="S952" s="545"/>
      <c r="T952" s="545"/>
    </row>
    <row r="953" spans="1:20" ht="14">
      <c r="A953" s="1"/>
      <c r="C953" s="545">
        <v>30337830121</v>
      </c>
      <c r="D953" s="545" t="s">
        <v>844</v>
      </c>
      <c r="E953" s="546">
        <v>45950</v>
      </c>
      <c r="F953" s="545">
        <v>30</v>
      </c>
      <c r="G953" s="546">
        <v>45910</v>
      </c>
      <c r="H953" s="546">
        <v>45940</v>
      </c>
      <c r="I953" s="545" t="s">
        <v>648</v>
      </c>
      <c r="J953" s="545" t="s">
        <v>649</v>
      </c>
      <c r="K953" s="545">
        <v>607.62</v>
      </c>
      <c r="L953" s="545" t="s">
        <v>592</v>
      </c>
      <c r="M953" s="545"/>
      <c r="N953" s="545" t="s">
        <v>678</v>
      </c>
      <c r="O953" s="545"/>
      <c r="P953" s="545"/>
      <c r="Q953" s="545"/>
      <c r="R953" s="545"/>
      <c r="S953" s="545"/>
      <c r="T953" s="545"/>
    </row>
    <row r="954" spans="1:20" ht="14">
      <c r="A954" s="1"/>
      <c r="C954" s="545">
        <v>30337830121</v>
      </c>
      <c r="D954" s="545" t="s">
        <v>844</v>
      </c>
      <c r="E954" s="546">
        <v>45950</v>
      </c>
      <c r="F954" s="545">
        <v>30</v>
      </c>
      <c r="G954" s="546">
        <v>45910</v>
      </c>
      <c r="H954" s="546">
        <v>45940</v>
      </c>
      <c r="I954" s="545" t="s">
        <v>651</v>
      </c>
      <c r="J954" s="545" t="s">
        <v>652</v>
      </c>
      <c r="K954" s="545"/>
      <c r="L954" s="545" t="s">
        <v>653</v>
      </c>
      <c r="M954" s="545"/>
      <c r="N954" s="545" t="s">
        <v>678</v>
      </c>
      <c r="O954" s="545"/>
      <c r="P954" s="545"/>
      <c r="Q954" s="545"/>
      <c r="R954" s="545"/>
      <c r="S954" s="545"/>
      <c r="T954" s="545"/>
    </row>
    <row r="955" spans="1:20" ht="14">
      <c r="A955" s="1"/>
      <c r="C955" s="545">
        <v>30337830121</v>
      </c>
      <c r="D955" s="545" t="s">
        <v>844</v>
      </c>
      <c r="E955" s="546">
        <v>45950</v>
      </c>
      <c r="F955" s="545"/>
      <c r="G955" s="546"/>
      <c r="H955" s="546"/>
      <c r="I955" s="545" t="s">
        <v>658</v>
      </c>
      <c r="J955" s="545" t="s">
        <v>659</v>
      </c>
      <c r="K955" s="545"/>
      <c r="L955" s="545"/>
      <c r="M955" s="545"/>
      <c r="N955" s="545" t="s">
        <v>776</v>
      </c>
      <c r="O955" s="545"/>
      <c r="P955" s="545"/>
      <c r="Q955" s="545"/>
      <c r="R955" s="545"/>
      <c r="S955" s="545"/>
      <c r="T955" s="545"/>
    </row>
    <row r="956" spans="1:20" ht="14">
      <c r="A956" s="1"/>
      <c r="C956" s="545">
        <v>30337830121</v>
      </c>
      <c r="D956" s="545" t="s">
        <v>844</v>
      </c>
      <c r="E956" s="546">
        <v>45950</v>
      </c>
      <c r="F956" s="545"/>
      <c r="G956" s="546"/>
      <c r="H956" s="546"/>
      <c r="I956" s="545" t="s">
        <v>664</v>
      </c>
      <c r="J956" s="545" t="s">
        <v>677</v>
      </c>
      <c r="K956" s="545"/>
      <c r="L956" s="545"/>
      <c r="M956" s="545"/>
      <c r="N956" s="545" t="s">
        <v>776</v>
      </c>
      <c r="O956" s="545"/>
      <c r="P956" s="545"/>
      <c r="Q956" s="545"/>
      <c r="R956" s="545"/>
      <c r="S956" s="545"/>
      <c r="T956" s="545"/>
    </row>
    <row r="957" spans="1:20" ht="14">
      <c r="A957" s="1"/>
      <c r="C957" s="545">
        <v>30337830121</v>
      </c>
      <c r="D957" s="545" t="s">
        <v>844</v>
      </c>
      <c r="E957" s="546">
        <v>45950</v>
      </c>
      <c r="F957" s="545"/>
      <c r="G957" s="546"/>
      <c r="H957" s="546"/>
      <c r="I957" s="545" t="s">
        <v>664</v>
      </c>
      <c r="J957" s="545" t="s">
        <v>666</v>
      </c>
      <c r="K957" s="545"/>
      <c r="L957" s="545"/>
      <c r="M957" s="545"/>
      <c r="N957" s="545" t="s">
        <v>776</v>
      </c>
      <c r="O957" s="545"/>
      <c r="P957" s="545"/>
      <c r="Q957" s="545"/>
      <c r="R957" s="545"/>
      <c r="S957" s="545"/>
      <c r="T957" s="545"/>
    </row>
    <row r="958" spans="1:20" ht="14">
      <c r="A958" s="1"/>
      <c r="C958" s="545">
        <v>30337830121</v>
      </c>
      <c r="D958" s="545" t="s">
        <v>844</v>
      </c>
      <c r="E958" s="546">
        <v>45950</v>
      </c>
      <c r="F958" s="545"/>
      <c r="G958" s="546"/>
      <c r="H958" s="546"/>
      <c r="I958" s="545" t="s">
        <v>667</v>
      </c>
      <c r="J958" s="545" t="s">
        <v>659</v>
      </c>
      <c r="K958" s="545"/>
      <c r="L958" s="545"/>
      <c r="M958" s="545"/>
      <c r="N958" s="545" t="s">
        <v>776</v>
      </c>
      <c r="O958" s="545"/>
      <c r="P958" s="545"/>
      <c r="Q958" s="545"/>
      <c r="R958" s="545"/>
      <c r="S958" s="545"/>
      <c r="T958" s="545"/>
    </row>
    <row r="959" spans="1:20" ht="14">
      <c r="A959" s="1"/>
      <c r="C959" s="545">
        <v>30337830121</v>
      </c>
      <c r="D959" s="545" t="s">
        <v>844</v>
      </c>
      <c r="E959" s="546">
        <v>45950</v>
      </c>
      <c r="F959" s="545"/>
      <c r="G959" s="546"/>
      <c r="H959" s="546"/>
      <c r="I959" s="545" t="s">
        <v>668</v>
      </c>
      <c r="J959" s="545" t="s">
        <v>669</v>
      </c>
      <c r="K959" s="545"/>
      <c r="L959" s="545"/>
      <c r="M959" s="545"/>
      <c r="N959" s="545" t="s">
        <v>776</v>
      </c>
      <c r="O959" s="545"/>
      <c r="P959" s="545"/>
      <c r="Q959" s="545"/>
      <c r="R959" s="545"/>
      <c r="S959" s="545"/>
      <c r="T959" s="545"/>
    </row>
    <row r="960" spans="1:20" ht="14">
      <c r="A960" s="1"/>
      <c r="C960" s="545">
        <v>30337830121</v>
      </c>
      <c r="D960" s="545" t="s">
        <v>844</v>
      </c>
      <c r="E960" s="546">
        <v>45950</v>
      </c>
      <c r="F960" s="545"/>
      <c r="G960" s="546"/>
      <c r="H960" s="546"/>
      <c r="I960" s="545" t="s">
        <v>670</v>
      </c>
      <c r="J960" s="545" t="s">
        <v>633</v>
      </c>
      <c r="K960" s="545"/>
      <c r="L960" s="545"/>
      <c r="M960" s="544">
        <v>696.2</v>
      </c>
      <c r="N960" s="545" t="s">
        <v>776</v>
      </c>
      <c r="O960" s="545"/>
      <c r="P960" s="545"/>
      <c r="Q960" s="545"/>
      <c r="R960" s="545"/>
      <c r="S960" s="545"/>
      <c r="T960" s="545"/>
    </row>
    <row r="961" spans="1:20" ht="14">
      <c r="A961" s="1"/>
      <c r="C961" s="545">
        <v>30337830121</v>
      </c>
      <c r="D961" s="545" t="s">
        <v>844</v>
      </c>
      <c r="E961" s="546">
        <v>45950</v>
      </c>
      <c r="F961" s="545"/>
      <c r="G961" s="546"/>
      <c r="H961" s="546"/>
      <c r="I961" s="545" t="s">
        <v>671</v>
      </c>
      <c r="J961" s="545" t="s">
        <v>671</v>
      </c>
      <c r="K961" s="545"/>
      <c r="L961" s="545"/>
      <c r="M961" s="545"/>
      <c r="N961" s="545" t="s">
        <v>776</v>
      </c>
      <c r="O961" s="545"/>
      <c r="P961" s="545"/>
      <c r="Q961" s="545"/>
      <c r="R961" s="545"/>
      <c r="S961" s="545"/>
      <c r="T961" s="545"/>
    </row>
    <row r="962" spans="1:20" ht="14">
      <c r="A962" s="1"/>
      <c r="C962" s="542">
        <v>30337830121</v>
      </c>
      <c r="D962" s="542" t="s">
        <v>844</v>
      </c>
      <c r="E962" s="543">
        <v>45980</v>
      </c>
      <c r="F962" s="542">
        <v>31</v>
      </c>
      <c r="G962" s="543">
        <v>45940</v>
      </c>
      <c r="H962" s="543">
        <v>45971</v>
      </c>
      <c r="I962" s="542" t="s">
        <v>648</v>
      </c>
      <c r="J962" s="542" t="s">
        <v>690</v>
      </c>
      <c r="K962" s="542">
        <v>78.89</v>
      </c>
      <c r="L962" s="542" t="s">
        <v>592</v>
      </c>
      <c r="M962" s="542"/>
      <c r="N962" s="542" t="s">
        <v>777</v>
      </c>
      <c r="O962" s="542"/>
      <c r="P962" s="542"/>
      <c r="Q962" s="542"/>
      <c r="R962" s="542"/>
      <c r="S962" s="542"/>
      <c r="T962" s="542"/>
    </row>
    <row r="963" spans="1:20" ht="14">
      <c r="A963" s="1"/>
      <c r="C963" s="542">
        <v>30337830121</v>
      </c>
      <c r="D963" s="542" t="s">
        <v>844</v>
      </c>
      <c r="E963" s="543">
        <v>45980</v>
      </c>
      <c r="F963" s="542">
        <v>31</v>
      </c>
      <c r="G963" s="543">
        <v>45940</v>
      </c>
      <c r="H963" s="543">
        <v>45971</v>
      </c>
      <c r="I963" s="542" t="s">
        <v>648</v>
      </c>
      <c r="J963" s="542" t="s">
        <v>649</v>
      </c>
      <c r="K963" s="542">
        <v>1167.96</v>
      </c>
      <c r="L963" s="542" t="s">
        <v>592</v>
      </c>
      <c r="M963" s="542"/>
      <c r="N963" s="542" t="s">
        <v>680</v>
      </c>
      <c r="O963" s="542"/>
      <c r="P963" s="542"/>
      <c r="Q963" s="542"/>
      <c r="R963" s="542"/>
      <c r="S963" s="542"/>
      <c r="T963" s="542"/>
    </row>
    <row r="964" spans="1:20" ht="14">
      <c r="A964" s="1"/>
      <c r="C964" s="542">
        <v>30337830121</v>
      </c>
      <c r="D964" s="542" t="s">
        <v>844</v>
      </c>
      <c r="E964" s="543">
        <v>45980</v>
      </c>
      <c r="F964" s="542">
        <v>31</v>
      </c>
      <c r="G964" s="543">
        <v>45940</v>
      </c>
      <c r="H964" s="543">
        <v>45971</v>
      </c>
      <c r="I964" s="542" t="s">
        <v>651</v>
      </c>
      <c r="J964" s="542" t="s">
        <v>652</v>
      </c>
      <c r="K964" s="542"/>
      <c r="L964" s="542" t="s">
        <v>653</v>
      </c>
      <c r="M964" s="542"/>
      <c r="N964" s="542" t="s">
        <v>680</v>
      </c>
      <c r="O964" s="542"/>
      <c r="P964" s="542"/>
      <c r="Q964" s="542"/>
      <c r="R964" s="542"/>
      <c r="S964" s="542"/>
      <c r="T964" s="542"/>
    </row>
    <row r="965" spans="1:20" ht="14">
      <c r="A965" s="1"/>
      <c r="C965" s="542">
        <v>30337830121</v>
      </c>
      <c r="D965" s="542" t="s">
        <v>844</v>
      </c>
      <c r="E965" s="543">
        <v>45980</v>
      </c>
      <c r="F965" s="542"/>
      <c r="G965" s="543"/>
      <c r="H965" s="543"/>
      <c r="I965" s="542" t="s">
        <v>658</v>
      </c>
      <c r="J965" s="542" t="s">
        <v>659</v>
      </c>
      <c r="K965" s="542"/>
      <c r="L965" s="542"/>
      <c r="M965" s="542"/>
      <c r="N965" s="542" t="s">
        <v>778</v>
      </c>
      <c r="O965" s="542"/>
      <c r="P965" s="542"/>
      <c r="Q965" s="542"/>
      <c r="R965" s="542"/>
      <c r="S965" s="542"/>
      <c r="T965" s="542"/>
    </row>
    <row r="966" spans="1:20" ht="14">
      <c r="A966" s="1"/>
      <c r="C966" s="542">
        <v>30337830121</v>
      </c>
      <c r="D966" s="542" t="s">
        <v>844</v>
      </c>
      <c r="E966" s="543">
        <v>45980</v>
      </c>
      <c r="F966" s="542"/>
      <c r="G966" s="543"/>
      <c r="H966" s="543"/>
      <c r="I966" s="542" t="s">
        <v>664</v>
      </c>
      <c r="J966" s="542" t="s">
        <v>682</v>
      </c>
      <c r="K966" s="542"/>
      <c r="L966" s="542"/>
      <c r="M966" s="542"/>
      <c r="N966" s="542" t="s">
        <v>778</v>
      </c>
      <c r="O966" s="542"/>
      <c r="P966" s="542"/>
      <c r="Q966" s="542"/>
      <c r="R966" s="542"/>
      <c r="S966" s="542"/>
      <c r="T966" s="542"/>
    </row>
    <row r="967" spans="1:20" ht="14">
      <c r="A967" s="1"/>
      <c r="C967" s="542">
        <v>30337830121</v>
      </c>
      <c r="D967" s="542" t="s">
        <v>844</v>
      </c>
      <c r="E967" s="543">
        <v>45980</v>
      </c>
      <c r="F967" s="542"/>
      <c r="G967" s="543"/>
      <c r="H967" s="543"/>
      <c r="I967" s="542" t="s">
        <v>667</v>
      </c>
      <c r="J967" s="542" t="s">
        <v>659</v>
      </c>
      <c r="K967" s="542"/>
      <c r="L967" s="542"/>
      <c r="M967" s="542"/>
      <c r="N967" s="542" t="s">
        <v>778</v>
      </c>
      <c r="O967" s="542"/>
      <c r="P967" s="542"/>
      <c r="Q967" s="542"/>
      <c r="R967" s="542"/>
      <c r="S967" s="542"/>
      <c r="T967" s="542"/>
    </row>
    <row r="968" spans="1:20" ht="14">
      <c r="A968" s="1"/>
      <c r="C968" s="542">
        <v>30337830121</v>
      </c>
      <c r="D968" s="542" t="s">
        <v>844</v>
      </c>
      <c r="E968" s="543">
        <v>45980</v>
      </c>
      <c r="F968" s="542"/>
      <c r="G968" s="543"/>
      <c r="H968" s="543"/>
      <c r="I968" s="542" t="s">
        <v>668</v>
      </c>
      <c r="J968" s="542" t="s">
        <v>669</v>
      </c>
      <c r="K968" s="542"/>
      <c r="L968" s="542"/>
      <c r="M968" s="542"/>
      <c r="N968" s="542" t="s">
        <v>778</v>
      </c>
      <c r="O968" s="542"/>
      <c r="P968" s="542"/>
      <c r="Q968" s="542"/>
      <c r="R968" s="542"/>
      <c r="S968" s="542"/>
      <c r="T968" s="542"/>
    </row>
    <row r="969" spans="1:20" ht="14">
      <c r="A969" s="1"/>
      <c r="C969" s="542">
        <v>30337830121</v>
      </c>
      <c r="D969" s="542" t="s">
        <v>844</v>
      </c>
      <c r="E969" s="543">
        <v>45980</v>
      </c>
      <c r="F969" s="542"/>
      <c r="G969" s="543"/>
      <c r="H969" s="543"/>
      <c r="I969" s="542" t="s">
        <v>670</v>
      </c>
      <c r="J969" s="542" t="s">
        <v>633</v>
      </c>
      <c r="K969" s="542"/>
      <c r="L969" s="542"/>
      <c r="M969" s="544">
        <v>1246.8499999999999</v>
      </c>
      <c r="N969" s="542" t="s">
        <v>778</v>
      </c>
      <c r="O969" s="542"/>
      <c r="P969" s="542"/>
      <c r="Q969" s="542"/>
      <c r="R969" s="542"/>
      <c r="S969" s="542"/>
      <c r="T969" s="542"/>
    </row>
    <row r="970" spans="1:20" ht="14">
      <c r="A970" s="1"/>
      <c r="C970" s="542">
        <v>30337830121</v>
      </c>
      <c r="D970" s="542" t="s">
        <v>844</v>
      </c>
      <c r="E970" s="543">
        <v>45980</v>
      </c>
      <c r="F970" s="542"/>
      <c r="G970" s="543"/>
      <c r="H970" s="543"/>
      <c r="I970" s="542" t="s">
        <v>671</v>
      </c>
      <c r="J970" s="542" t="s">
        <v>671</v>
      </c>
      <c r="K970" s="542"/>
      <c r="L970" s="542"/>
      <c r="M970" s="542"/>
      <c r="N970" s="542" t="s">
        <v>778</v>
      </c>
      <c r="O970" s="542"/>
      <c r="P970" s="542"/>
      <c r="Q970" s="542"/>
      <c r="R970" s="542"/>
      <c r="S970" s="542"/>
      <c r="T970" s="542"/>
    </row>
    <row r="971" spans="1:20" ht="14">
      <c r="A971" s="1"/>
      <c r="C971" s="545">
        <v>30337830121</v>
      </c>
      <c r="D971" s="545" t="s">
        <v>844</v>
      </c>
      <c r="E971" s="546">
        <v>46010</v>
      </c>
      <c r="F971" s="545">
        <v>30</v>
      </c>
      <c r="G971" s="546">
        <v>45971</v>
      </c>
      <c r="H971" s="546">
        <v>46001</v>
      </c>
      <c r="I971" s="545" t="s">
        <v>648</v>
      </c>
      <c r="J971" s="545" t="s">
        <v>649</v>
      </c>
      <c r="K971" s="545">
        <v>1055.1600000000001</v>
      </c>
      <c r="L971" s="545" t="s">
        <v>592</v>
      </c>
      <c r="M971" s="545"/>
      <c r="N971" s="545" t="s">
        <v>683</v>
      </c>
      <c r="O971" s="545"/>
      <c r="P971" s="545"/>
      <c r="Q971" s="545"/>
      <c r="R971" s="545"/>
      <c r="S971" s="545"/>
      <c r="T971" s="545"/>
    </row>
    <row r="972" spans="1:20" ht="14">
      <c r="A972" s="1"/>
      <c r="C972" s="545">
        <v>30337830121</v>
      </c>
      <c r="D972" s="545" t="s">
        <v>844</v>
      </c>
      <c r="E972" s="546">
        <v>46010</v>
      </c>
      <c r="F972" s="545">
        <v>30</v>
      </c>
      <c r="G972" s="546">
        <v>45971</v>
      </c>
      <c r="H972" s="546">
        <v>46001</v>
      </c>
      <c r="I972" s="545" t="s">
        <v>651</v>
      </c>
      <c r="J972" s="545" t="s">
        <v>652</v>
      </c>
      <c r="K972" s="545"/>
      <c r="L972" s="545" t="s">
        <v>653</v>
      </c>
      <c r="M972" s="545"/>
      <c r="N972" s="545" t="s">
        <v>683</v>
      </c>
      <c r="O972" s="545"/>
      <c r="P972" s="545"/>
      <c r="Q972" s="545"/>
      <c r="R972" s="545"/>
      <c r="S972" s="545"/>
      <c r="T972" s="545"/>
    </row>
    <row r="973" spans="1:20" ht="14">
      <c r="A973" s="1"/>
      <c r="C973" s="545">
        <v>30337830121</v>
      </c>
      <c r="D973" s="545" t="s">
        <v>844</v>
      </c>
      <c r="E973" s="546">
        <v>46010</v>
      </c>
      <c r="F973" s="545">
        <v>30</v>
      </c>
      <c r="G973" s="546">
        <v>45971</v>
      </c>
      <c r="H973" s="546">
        <v>46001</v>
      </c>
      <c r="I973" s="545" t="s">
        <v>648</v>
      </c>
      <c r="J973" s="545" t="s">
        <v>690</v>
      </c>
      <c r="K973" s="545">
        <v>73.040000000000006</v>
      </c>
      <c r="L973" s="545" t="s">
        <v>592</v>
      </c>
      <c r="M973" s="545"/>
      <c r="N973" s="545" t="s">
        <v>779</v>
      </c>
      <c r="O973" s="545"/>
      <c r="P973" s="545"/>
      <c r="Q973" s="545"/>
      <c r="R973" s="545"/>
      <c r="S973" s="545"/>
      <c r="T973" s="545"/>
    </row>
    <row r="974" spans="1:20" ht="14">
      <c r="A974" s="1"/>
      <c r="C974" s="545">
        <v>30337830121</v>
      </c>
      <c r="D974" s="545" t="s">
        <v>844</v>
      </c>
      <c r="E974" s="546">
        <v>46010</v>
      </c>
      <c r="F974" s="545"/>
      <c r="G974" s="546"/>
      <c r="H974" s="546"/>
      <c r="I974" s="545" t="s">
        <v>658</v>
      </c>
      <c r="J974" s="545" t="s">
        <v>659</v>
      </c>
      <c r="K974" s="545"/>
      <c r="L974" s="545"/>
      <c r="M974" s="545"/>
      <c r="N974" s="545" t="s">
        <v>780</v>
      </c>
      <c r="O974" s="545"/>
      <c r="P974" s="545"/>
      <c r="Q974" s="545"/>
      <c r="R974" s="545"/>
      <c r="S974" s="545"/>
      <c r="T974" s="545"/>
    </row>
    <row r="975" spans="1:20" ht="14">
      <c r="A975" s="1"/>
      <c r="C975" s="545">
        <v>30337830121</v>
      </c>
      <c r="D975" s="545" t="s">
        <v>844</v>
      </c>
      <c r="E975" s="546">
        <v>46010</v>
      </c>
      <c r="F975" s="545"/>
      <c r="G975" s="546"/>
      <c r="H975" s="546"/>
      <c r="I975" s="545" t="s">
        <v>664</v>
      </c>
      <c r="J975" s="545" t="s">
        <v>677</v>
      </c>
      <c r="K975" s="545"/>
      <c r="L975" s="545"/>
      <c r="M975" s="545"/>
      <c r="N975" s="545" t="s">
        <v>780</v>
      </c>
      <c r="O975" s="545"/>
      <c r="P975" s="545"/>
      <c r="Q975" s="545"/>
      <c r="R975" s="545"/>
      <c r="S975" s="545"/>
      <c r="T975" s="545"/>
    </row>
    <row r="976" spans="1:20" ht="14">
      <c r="A976" s="1"/>
      <c r="C976" s="545">
        <v>30337830121</v>
      </c>
      <c r="D976" s="545" t="s">
        <v>844</v>
      </c>
      <c r="E976" s="546">
        <v>46010</v>
      </c>
      <c r="F976" s="545"/>
      <c r="G976" s="546"/>
      <c r="H976" s="546"/>
      <c r="I976" s="545" t="s">
        <v>667</v>
      </c>
      <c r="J976" s="545" t="s">
        <v>659</v>
      </c>
      <c r="K976" s="545"/>
      <c r="L976" s="545"/>
      <c r="M976" s="545"/>
      <c r="N976" s="545" t="s">
        <v>780</v>
      </c>
      <c r="O976" s="545"/>
      <c r="P976" s="545"/>
      <c r="Q976" s="545"/>
      <c r="R976" s="545"/>
      <c r="S976" s="545"/>
      <c r="T976" s="545"/>
    </row>
    <row r="977" spans="1:20" ht="14">
      <c r="A977" s="1"/>
      <c r="C977" s="545">
        <v>30337830121</v>
      </c>
      <c r="D977" s="545" t="s">
        <v>844</v>
      </c>
      <c r="E977" s="546">
        <v>46010</v>
      </c>
      <c r="F977" s="545"/>
      <c r="G977" s="546"/>
      <c r="H977" s="546"/>
      <c r="I977" s="545" t="s">
        <v>668</v>
      </c>
      <c r="J977" s="545" t="s">
        <v>669</v>
      </c>
      <c r="K977" s="545"/>
      <c r="L977" s="545"/>
      <c r="M977" s="545"/>
      <c r="N977" s="545" t="s">
        <v>780</v>
      </c>
      <c r="O977" s="545"/>
      <c r="P977" s="545"/>
      <c r="Q977" s="545"/>
      <c r="R977" s="545"/>
      <c r="S977" s="545"/>
      <c r="T977" s="545"/>
    </row>
    <row r="978" spans="1:20" ht="14">
      <c r="A978" s="1"/>
      <c r="C978" s="545">
        <v>30337830121</v>
      </c>
      <c r="D978" s="545" t="s">
        <v>844</v>
      </c>
      <c r="E978" s="546">
        <v>46010</v>
      </c>
      <c r="F978" s="545"/>
      <c r="G978" s="546"/>
      <c r="H978" s="546"/>
      <c r="I978" s="545" t="s">
        <v>670</v>
      </c>
      <c r="J978" s="545" t="s">
        <v>633</v>
      </c>
      <c r="K978" s="545"/>
      <c r="L978" s="545"/>
      <c r="M978" s="544">
        <v>1128.2</v>
      </c>
      <c r="N978" s="545" t="s">
        <v>780</v>
      </c>
      <c r="O978" s="545"/>
      <c r="P978" s="545"/>
      <c r="Q978" s="545"/>
      <c r="R978" s="545"/>
      <c r="S978" s="545"/>
      <c r="T978" s="545"/>
    </row>
    <row r="979" spans="1:20" ht="14">
      <c r="A979" s="1"/>
      <c r="C979" s="545">
        <v>30337830121</v>
      </c>
      <c r="D979" s="545" t="s">
        <v>844</v>
      </c>
      <c r="E979" s="546">
        <v>46010</v>
      </c>
      <c r="F979" s="545"/>
      <c r="G979" s="546"/>
      <c r="H979" s="546"/>
      <c r="I979" s="545" t="s">
        <v>671</v>
      </c>
      <c r="J979" s="545" t="s">
        <v>671</v>
      </c>
      <c r="K979" s="545"/>
      <c r="L979" s="545"/>
      <c r="M979" s="545"/>
      <c r="N979" s="545" t="s">
        <v>780</v>
      </c>
      <c r="O979" s="545"/>
      <c r="P979" s="545"/>
      <c r="Q979" s="545"/>
      <c r="R979" s="545"/>
      <c r="S979" s="545"/>
      <c r="T979" s="545"/>
    </row>
    <row r="980" spans="1:20" ht="14">
      <c r="A980" s="1"/>
      <c r="C980" s="545">
        <v>30337830121</v>
      </c>
      <c r="D980" s="545" t="s">
        <v>844</v>
      </c>
      <c r="E980" s="546">
        <v>46042</v>
      </c>
      <c r="F980" s="545">
        <v>31</v>
      </c>
      <c r="G980" s="546">
        <v>46001</v>
      </c>
      <c r="H980" s="546">
        <v>46032</v>
      </c>
      <c r="I980" s="545" t="s">
        <v>648</v>
      </c>
      <c r="J980" s="545" t="s">
        <v>649</v>
      </c>
      <c r="K980" s="545">
        <v>985.91</v>
      </c>
      <c r="L980" s="545" t="s">
        <v>592</v>
      </c>
      <c r="M980" s="545"/>
      <c r="N980" s="545" t="s">
        <v>685</v>
      </c>
      <c r="O980" s="545"/>
      <c r="P980" s="545"/>
      <c r="Q980" s="545"/>
      <c r="R980" s="545"/>
      <c r="S980" s="545"/>
      <c r="T980" s="545"/>
    </row>
    <row r="981" spans="1:20" ht="14">
      <c r="A981" s="1"/>
      <c r="C981" s="545">
        <v>30337830121</v>
      </c>
      <c r="D981" s="545" t="s">
        <v>844</v>
      </c>
      <c r="E981" s="546">
        <v>46042</v>
      </c>
      <c r="F981" s="545">
        <v>31</v>
      </c>
      <c r="G981" s="546">
        <v>46001</v>
      </c>
      <c r="H981" s="546">
        <v>46032</v>
      </c>
      <c r="I981" s="545" t="s">
        <v>651</v>
      </c>
      <c r="J981" s="545" t="s">
        <v>652</v>
      </c>
      <c r="K981" s="545"/>
      <c r="L981" s="545" t="s">
        <v>653</v>
      </c>
      <c r="M981" s="545"/>
      <c r="N981" s="545" t="s">
        <v>685</v>
      </c>
      <c r="O981" s="545"/>
      <c r="P981" s="545"/>
      <c r="Q981" s="545"/>
      <c r="R981" s="545"/>
      <c r="S981" s="545"/>
      <c r="T981" s="545"/>
    </row>
    <row r="982" spans="1:20" ht="14">
      <c r="A982" s="1"/>
      <c r="C982" s="545">
        <v>30337830121</v>
      </c>
      <c r="D982" s="545" t="s">
        <v>844</v>
      </c>
      <c r="E982" s="546">
        <v>46042</v>
      </c>
      <c r="F982" s="545">
        <v>31</v>
      </c>
      <c r="G982" s="546">
        <v>46001</v>
      </c>
      <c r="H982" s="546">
        <v>46032</v>
      </c>
      <c r="I982" s="545" t="s">
        <v>648</v>
      </c>
      <c r="J982" s="545" t="s">
        <v>690</v>
      </c>
      <c r="K982" s="545">
        <v>88.81</v>
      </c>
      <c r="L982" s="545" t="s">
        <v>592</v>
      </c>
      <c r="M982" s="545"/>
      <c r="N982" s="545" t="s">
        <v>781</v>
      </c>
      <c r="O982" s="545"/>
      <c r="P982" s="545"/>
      <c r="Q982" s="545"/>
      <c r="R982" s="545"/>
      <c r="S982" s="545"/>
      <c r="T982" s="545"/>
    </row>
    <row r="983" spans="1:20" ht="14">
      <c r="A983" s="1"/>
      <c r="C983" s="545">
        <v>30337830121</v>
      </c>
      <c r="D983" s="545" t="s">
        <v>844</v>
      </c>
      <c r="E983" s="546">
        <v>46042</v>
      </c>
      <c r="F983" s="545"/>
      <c r="G983" s="546"/>
      <c r="H983" s="546"/>
      <c r="I983" s="545" t="s">
        <v>658</v>
      </c>
      <c r="J983" s="545" t="s">
        <v>659</v>
      </c>
      <c r="K983" s="545"/>
      <c r="L983" s="545"/>
      <c r="M983" s="545"/>
      <c r="N983" s="545" t="s">
        <v>782</v>
      </c>
      <c r="O983" s="545"/>
      <c r="P983" s="545"/>
      <c r="Q983" s="545"/>
      <c r="R983" s="545"/>
      <c r="S983" s="545"/>
      <c r="T983" s="545"/>
    </row>
    <row r="984" spans="1:20" ht="14">
      <c r="A984" s="1"/>
      <c r="C984" s="545">
        <v>30337830121</v>
      </c>
      <c r="D984" s="545" t="s">
        <v>844</v>
      </c>
      <c r="E984" s="546">
        <v>46042</v>
      </c>
      <c r="F984" s="545"/>
      <c r="G984" s="546"/>
      <c r="H984" s="546"/>
      <c r="I984" s="545" t="s">
        <v>668</v>
      </c>
      <c r="J984" s="545" t="s">
        <v>669</v>
      </c>
      <c r="K984" s="545"/>
      <c r="L984" s="545"/>
      <c r="M984" s="545"/>
      <c r="N984" s="545" t="s">
        <v>782</v>
      </c>
      <c r="O984" s="545"/>
      <c r="P984" s="545"/>
      <c r="Q984" s="545"/>
      <c r="R984" s="545"/>
      <c r="S984" s="545"/>
      <c r="T984" s="545"/>
    </row>
    <row r="985" spans="1:20" ht="14">
      <c r="A985" s="1"/>
      <c r="C985" s="545">
        <v>30337830121</v>
      </c>
      <c r="D985" s="545" t="s">
        <v>844</v>
      </c>
      <c r="E985" s="546">
        <v>46042</v>
      </c>
      <c r="F985" s="545"/>
      <c r="G985" s="546"/>
      <c r="H985" s="546"/>
      <c r="I985" s="545" t="s">
        <v>670</v>
      </c>
      <c r="J985" s="545" t="s">
        <v>633</v>
      </c>
      <c r="K985" s="545"/>
      <c r="L985" s="545"/>
      <c r="M985" s="544">
        <v>1074.72</v>
      </c>
      <c r="N985" s="545" t="s">
        <v>782</v>
      </c>
      <c r="O985" s="545"/>
      <c r="P985" s="545"/>
      <c r="Q985" s="545"/>
      <c r="R985" s="545"/>
      <c r="S985" s="545"/>
      <c r="T985" s="545"/>
    </row>
    <row r="986" spans="1:20" ht="14">
      <c r="A986" s="1"/>
      <c r="C986" s="545">
        <v>30337830121</v>
      </c>
      <c r="D986" s="545" t="s">
        <v>844</v>
      </c>
      <c r="E986" s="546">
        <v>46042</v>
      </c>
      <c r="F986" s="545"/>
      <c r="G986" s="546"/>
      <c r="H986" s="546"/>
      <c r="I986" s="545" t="s">
        <v>671</v>
      </c>
      <c r="J986" s="545" t="s">
        <v>671</v>
      </c>
      <c r="K986" s="545"/>
      <c r="L986" s="545"/>
      <c r="M986" s="545"/>
      <c r="N986" s="545" t="s">
        <v>782</v>
      </c>
      <c r="O986" s="545"/>
      <c r="P986" s="545"/>
      <c r="Q986" s="545"/>
      <c r="R986" s="545"/>
      <c r="S986" s="545"/>
      <c r="T986" s="545"/>
    </row>
    <row r="987" spans="1:20" ht="14">
      <c r="A987" s="1"/>
      <c r="C987" s="542">
        <v>30337830213</v>
      </c>
      <c r="D987" s="542" t="s">
        <v>845</v>
      </c>
      <c r="E987" s="543">
        <v>45860</v>
      </c>
      <c r="F987" s="542">
        <v>22</v>
      </c>
      <c r="G987" s="543">
        <v>45817</v>
      </c>
      <c r="H987" s="543">
        <v>45839</v>
      </c>
      <c r="I987" s="542" t="s">
        <v>648</v>
      </c>
      <c r="J987" s="542" t="s">
        <v>649</v>
      </c>
      <c r="K987" s="542">
        <v>239.15</v>
      </c>
      <c r="L987" s="542" t="s">
        <v>592</v>
      </c>
      <c r="M987" s="542"/>
      <c r="N987" s="542" t="s">
        <v>821</v>
      </c>
      <c r="O987" s="542"/>
      <c r="P987" s="542"/>
      <c r="Q987" s="542"/>
      <c r="R987" s="542"/>
      <c r="S987" s="542"/>
      <c r="T987" s="542"/>
    </row>
    <row r="988" spans="1:20" ht="14">
      <c r="A988" s="1"/>
      <c r="C988" s="542">
        <v>30337830213</v>
      </c>
      <c r="D988" s="542" t="s">
        <v>845</v>
      </c>
      <c r="E988" s="543">
        <v>45860</v>
      </c>
      <c r="F988" s="542">
        <v>22</v>
      </c>
      <c r="G988" s="543">
        <v>45817</v>
      </c>
      <c r="H988" s="543">
        <v>45839</v>
      </c>
      <c r="I988" s="542" t="s">
        <v>651</v>
      </c>
      <c r="J988" s="542" t="s">
        <v>652</v>
      </c>
      <c r="K988" s="542"/>
      <c r="L988" s="542" t="s">
        <v>653</v>
      </c>
      <c r="M988" s="542"/>
      <c r="N988" s="542" t="s">
        <v>821</v>
      </c>
      <c r="O988" s="542"/>
      <c r="P988" s="542"/>
      <c r="Q988" s="542"/>
      <c r="R988" s="542"/>
      <c r="S988" s="542"/>
      <c r="T988" s="542"/>
    </row>
    <row r="989" spans="1:20" ht="14">
      <c r="A989" s="1"/>
      <c r="C989" s="542">
        <v>30337830213</v>
      </c>
      <c r="D989" s="542" t="s">
        <v>845</v>
      </c>
      <c r="E989" s="543">
        <v>45860</v>
      </c>
      <c r="F989" s="542">
        <v>22</v>
      </c>
      <c r="G989" s="543">
        <v>45817</v>
      </c>
      <c r="H989" s="543">
        <v>45839</v>
      </c>
      <c r="I989" s="542" t="s">
        <v>648</v>
      </c>
      <c r="J989" s="542" t="s">
        <v>690</v>
      </c>
      <c r="K989" s="542">
        <v>0</v>
      </c>
      <c r="L989" s="542" t="s">
        <v>592</v>
      </c>
      <c r="M989" s="542"/>
      <c r="N989" s="542" t="s">
        <v>822</v>
      </c>
      <c r="O989" s="542"/>
      <c r="P989" s="542"/>
      <c r="Q989" s="542"/>
      <c r="R989" s="542"/>
      <c r="S989" s="542"/>
      <c r="T989" s="542"/>
    </row>
    <row r="990" spans="1:20" ht="14">
      <c r="A990" s="1"/>
      <c r="C990" s="542">
        <v>30337830213</v>
      </c>
      <c r="D990" s="542" t="s">
        <v>845</v>
      </c>
      <c r="E990" s="543">
        <v>45860</v>
      </c>
      <c r="F990" s="542">
        <v>22</v>
      </c>
      <c r="G990" s="543">
        <v>45817</v>
      </c>
      <c r="H990" s="543">
        <v>45839</v>
      </c>
      <c r="I990" s="542" t="s">
        <v>651</v>
      </c>
      <c r="J990" s="542" t="s">
        <v>652</v>
      </c>
      <c r="K990" s="542"/>
      <c r="L990" s="542" t="s">
        <v>653</v>
      </c>
      <c r="M990" s="542"/>
      <c r="N990" s="542" t="s">
        <v>822</v>
      </c>
      <c r="O990" s="542"/>
      <c r="P990" s="542"/>
      <c r="Q990" s="542"/>
      <c r="R990" s="542"/>
      <c r="S990" s="542"/>
      <c r="T990" s="542"/>
    </row>
    <row r="991" spans="1:20" ht="14">
      <c r="A991" s="1"/>
      <c r="C991" s="542">
        <v>30337830213</v>
      </c>
      <c r="D991" s="542" t="s">
        <v>845</v>
      </c>
      <c r="E991" s="543">
        <v>45860</v>
      </c>
      <c r="F991" s="542">
        <v>8</v>
      </c>
      <c r="G991" s="543">
        <v>45839</v>
      </c>
      <c r="H991" s="543">
        <v>45847</v>
      </c>
      <c r="I991" s="542" t="s">
        <v>648</v>
      </c>
      <c r="J991" s="542" t="s">
        <v>649</v>
      </c>
      <c r="K991" s="547">
        <v>69.150000000000006</v>
      </c>
      <c r="L991" s="542" t="s">
        <v>592</v>
      </c>
      <c r="M991" s="542"/>
      <c r="N991" s="542" t="s">
        <v>823</v>
      </c>
      <c r="O991" s="542"/>
      <c r="P991" s="542"/>
      <c r="Q991" s="542"/>
      <c r="R991" s="542"/>
      <c r="S991" s="542"/>
      <c r="T991" s="542"/>
    </row>
    <row r="992" spans="1:20" ht="14">
      <c r="A992" s="1"/>
      <c r="C992" s="542">
        <v>30337830213</v>
      </c>
      <c r="D992" s="542" t="s">
        <v>845</v>
      </c>
      <c r="E992" s="543">
        <v>45860</v>
      </c>
      <c r="F992" s="542">
        <v>8</v>
      </c>
      <c r="G992" s="543">
        <v>45839</v>
      </c>
      <c r="H992" s="543">
        <v>45847</v>
      </c>
      <c r="I992" s="542" t="s">
        <v>651</v>
      </c>
      <c r="J992" s="542" t="s">
        <v>652</v>
      </c>
      <c r="K992" s="547"/>
      <c r="L992" s="542" t="s">
        <v>653</v>
      </c>
      <c r="M992" s="542"/>
      <c r="N992" s="542" t="s">
        <v>823</v>
      </c>
      <c r="O992" s="542"/>
      <c r="P992" s="542"/>
      <c r="Q992" s="542"/>
      <c r="R992" s="542"/>
      <c r="S992" s="542"/>
      <c r="T992" s="542"/>
    </row>
    <row r="993" spans="1:20" ht="14">
      <c r="A993" s="1"/>
      <c r="C993" s="542">
        <v>30337830213</v>
      </c>
      <c r="D993" s="542" t="s">
        <v>845</v>
      </c>
      <c r="E993" s="543">
        <v>45860</v>
      </c>
      <c r="F993" s="542">
        <v>8</v>
      </c>
      <c r="G993" s="543">
        <v>45839</v>
      </c>
      <c r="H993" s="543">
        <v>45847</v>
      </c>
      <c r="I993" s="542" t="s">
        <v>648</v>
      </c>
      <c r="J993" s="542" t="s">
        <v>690</v>
      </c>
      <c r="K993" s="547">
        <v>0</v>
      </c>
      <c r="L993" s="542" t="s">
        <v>592</v>
      </c>
      <c r="M993" s="542"/>
      <c r="N993" s="542" t="s">
        <v>824</v>
      </c>
      <c r="O993" s="542"/>
      <c r="P993" s="542"/>
      <c r="Q993" s="542"/>
      <c r="R993" s="542"/>
      <c r="S993" s="542"/>
      <c r="T993" s="542"/>
    </row>
    <row r="994" spans="1:20" ht="14">
      <c r="A994" s="1"/>
      <c r="C994" s="542">
        <v>30337830213</v>
      </c>
      <c r="D994" s="542" t="s">
        <v>845</v>
      </c>
      <c r="E994" s="543">
        <v>45860</v>
      </c>
      <c r="F994" s="542"/>
      <c r="G994" s="543"/>
      <c r="H994" s="543"/>
      <c r="I994" s="542" t="s">
        <v>658</v>
      </c>
      <c r="J994" s="542" t="s">
        <v>659</v>
      </c>
      <c r="K994" s="542"/>
      <c r="L994" s="542"/>
      <c r="M994" s="542"/>
      <c r="N994" s="542" t="s">
        <v>825</v>
      </c>
      <c r="O994" s="542"/>
      <c r="P994" s="542"/>
      <c r="Q994" s="542"/>
      <c r="R994" s="542"/>
      <c r="S994" s="542"/>
      <c r="T994" s="542"/>
    </row>
    <row r="995" spans="1:20" ht="14">
      <c r="A995" s="1"/>
      <c r="C995" s="542">
        <v>30337830213</v>
      </c>
      <c r="D995" s="542" t="s">
        <v>845</v>
      </c>
      <c r="E995" s="543">
        <v>45860</v>
      </c>
      <c r="F995" s="542"/>
      <c r="G995" s="543"/>
      <c r="H995" s="543"/>
      <c r="I995" s="542" t="s">
        <v>664</v>
      </c>
      <c r="J995" s="542" t="s">
        <v>665</v>
      </c>
      <c r="K995" s="542"/>
      <c r="L995" s="542"/>
      <c r="M995" s="542"/>
      <c r="N995" s="542" t="s">
        <v>825</v>
      </c>
      <c r="O995" s="542"/>
      <c r="P995" s="542"/>
      <c r="Q995" s="542"/>
      <c r="R995" s="542"/>
      <c r="S995" s="542"/>
      <c r="T995" s="542"/>
    </row>
    <row r="996" spans="1:20" ht="14">
      <c r="A996" s="1"/>
      <c r="C996" s="542">
        <v>30337830213</v>
      </c>
      <c r="D996" s="542" t="s">
        <v>845</v>
      </c>
      <c r="E996" s="543">
        <v>45860</v>
      </c>
      <c r="F996" s="542"/>
      <c r="G996" s="543"/>
      <c r="H996" s="543"/>
      <c r="I996" s="542" t="s">
        <v>664</v>
      </c>
      <c r="J996" s="542" t="s">
        <v>666</v>
      </c>
      <c r="K996" s="542"/>
      <c r="L996" s="542"/>
      <c r="M996" s="542"/>
      <c r="N996" s="542" t="s">
        <v>825</v>
      </c>
      <c r="O996" s="542"/>
      <c r="P996" s="542"/>
      <c r="Q996" s="542"/>
      <c r="R996" s="542"/>
      <c r="S996" s="542"/>
      <c r="T996" s="542"/>
    </row>
    <row r="997" spans="1:20" ht="14">
      <c r="A997" s="1"/>
      <c r="C997" s="542">
        <v>30337830213</v>
      </c>
      <c r="D997" s="542" t="s">
        <v>845</v>
      </c>
      <c r="E997" s="543">
        <v>45860</v>
      </c>
      <c r="F997" s="542"/>
      <c r="G997" s="543"/>
      <c r="H997" s="543"/>
      <c r="I997" s="542" t="s">
        <v>667</v>
      </c>
      <c r="J997" s="542" t="s">
        <v>659</v>
      </c>
      <c r="K997" s="542"/>
      <c r="L997" s="542"/>
      <c r="M997" s="542"/>
      <c r="N997" s="542" t="s">
        <v>825</v>
      </c>
      <c r="O997" s="542"/>
      <c r="P997" s="542"/>
      <c r="Q997" s="542"/>
      <c r="R997" s="542"/>
      <c r="S997" s="542"/>
      <c r="T997" s="542"/>
    </row>
    <row r="998" spans="1:20" ht="14">
      <c r="A998" s="1"/>
      <c r="C998" s="542">
        <v>30337830213</v>
      </c>
      <c r="D998" s="542" t="s">
        <v>845</v>
      </c>
      <c r="E998" s="543">
        <v>45860</v>
      </c>
      <c r="F998" s="542"/>
      <c r="G998" s="543"/>
      <c r="H998" s="543"/>
      <c r="I998" s="542" t="s">
        <v>668</v>
      </c>
      <c r="J998" s="542" t="s">
        <v>669</v>
      </c>
      <c r="K998" s="542"/>
      <c r="L998" s="542"/>
      <c r="M998" s="542"/>
      <c r="N998" s="542" t="s">
        <v>825</v>
      </c>
      <c r="O998" s="542"/>
      <c r="P998" s="542"/>
      <c r="Q998" s="542"/>
      <c r="R998" s="542"/>
      <c r="S998" s="542"/>
      <c r="T998" s="542"/>
    </row>
    <row r="999" spans="1:20" ht="14">
      <c r="A999" s="1"/>
      <c r="C999" s="542">
        <v>30337830213</v>
      </c>
      <c r="D999" s="542" t="s">
        <v>845</v>
      </c>
      <c r="E999" s="543">
        <v>45860</v>
      </c>
      <c r="F999" s="542"/>
      <c r="G999" s="543"/>
      <c r="H999" s="543"/>
      <c r="I999" s="542" t="s">
        <v>670</v>
      </c>
      <c r="J999" s="542" t="s">
        <v>633</v>
      </c>
      <c r="K999" s="544">
        <f>K991+K993</f>
        <v>69.150000000000006</v>
      </c>
      <c r="L999" s="542" t="s">
        <v>592</v>
      </c>
      <c r="M999" s="544">
        <v>308.3</v>
      </c>
      <c r="N999" s="542" t="s">
        <v>825</v>
      </c>
      <c r="O999" s="542"/>
      <c r="P999" s="542"/>
      <c r="Q999" s="542"/>
      <c r="R999" s="542"/>
      <c r="S999" s="542"/>
      <c r="T999" s="542"/>
    </row>
    <row r="1000" spans="1:20" ht="14">
      <c r="A1000" s="1"/>
      <c r="C1000" s="542">
        <v>30337830213</v>
      </c>
      <c r="D1000" s="542" t="s">
        <v>845</v>
      </c>
      <c r="E1000" s="543">
        <v>45860</v>
      </c>
      <c r="F1000" s="542"/>
      <c r="G1000" s="543"/>
      <c r="H1000" s="543"/>
      <c r="I1000" s="542" t="s">
        <v>671</v>
      </c>
      <c r="J1000" s="542" t="s">
        <v>671</v>
      </c>
      <c r="K1000" s="542"/>
      <c r="L1000" s="542"/>
      <c r="M1000" s="542"/>
      <c r="N1000" s="542" t="s">
        <v>825</v>
      </c>
      <c r="O1000" s="542"/>
      <c r="P1000" s="542"/>
      <c r="Q1000" s="542"/>
      <c r="R1000" s="542"/>
      <c r="S1000" s="542"/>
      <c r="T1000" s="542"/>
    </row>
    <row r="1001" spans="1:20" ht="14">
      <c r="A1001" s="1"/>
      <c r="C1001" s="545">
        <v>30337830213</v>
      </c>
      <c r="D1001" s="545" t="s">
        <v>845</v>
      </c>
      <c r="E1001" s="546">
        <v>45888</v>
      </c>
      <c r="F1001" s="545">
        <v>31</v>
      </c>
      <c r="G1001" s="546">
        <v>45847</v>
      </c>
      <c r="H1001" s="546">
        <v>45878</v>
      </c>
      <c r="I1001" s="545" t="s">
        <v>648</v>
      </c>
      <c r="J1001" s="545" t="s">
        <v>649</v>
      </c>
      <c r="K1001" s="545">
        <v>285.47000000000003</v>
      </c>
      <c r="L1001" s="545" t="s">
        <v>592</v>
      </c>
      <c r="M1001" s="545"/>
      <c r="N1001" s="545" t="s">
        <v>826</v>
      </c>
      <c r="O1001" s="545"/>
      <c r="P1001" s="545"/>
      <c r="Q1001" s="545"/>
      <c r="R1001" s="545"/>
      <c r="S1001" s="545"/>
      <c r="T1001" s="545"/>
    </row>
    <row r="1002" spans="1:20" ht="14">
      <c r="A1002" s="1"/>
      <c r="C1002" s="545">
        <v>30337830213</v>
      </c>
      <c r="D1002" s="545" t="s">
        <v>845</v>
      </c>
      <c r="E1002" s="546">
        <v>45888</v>
      </c>
      <c r="F1002" s="545">
        <v>31</v>
      </c>
      <c r="G1002" s="546">
        <v>45847</v>
      </c>
      <c r="H1002" s="546">
        <v>45878</v>
      </c>
      <c r="I1002" s="545" t="s">
        <v>651</v>
      </c>
      <c r="J1002" s="545" t="s">
        <v>652</v>
      </c>
      <c r="K1002" s="545"/>
      <c r="L1002" s="545" t="s">
        <v>653</v>
      </c>
      <c r="M1002" s="545"/>
      <c r="N1002" s="545" t="s">
        <v>826</v>
      </c>
      <c r="O1002" s="545"/>
      <c r="P1002" s="545"/>
      <c r="Q1002" s="545"/>
      <c r="R1002" s="545"/>
      <c r="S1002" s="545"/>
      <c r="T1002" s="545"/>
    </row>
    <row r="1003" spans="1:20" ht="14">
      <c r="A1003" s="1"/>
      <c r="C1003" s="545">
        <v>30337830213</v>
      </c>
      <c r="D1003" s="545" t="s">
        <v>845</v>
      </c>
      <c r="E1003" s="546">
        <v>45888</v>
      </c>
      <c r="F1003" s="545">
        <v>31</v>
      </c>
      <c r="G1003" s="546">
        <v>45847</v>
      </c>
      <c r="H1003" s="546">
        <v>45878</v>
      </c>
      <c r="I1003" s="545" t="s">
        <v>648</v>
      </c>
      <c r="J1003" s="545" t="s">
        <v>690</v>
      </c>
      <c r="K1003" s="545">
        <v>0</v>
      </c>
      <c r="L1003" s="545" t="s">
        <v>592</v>
      </c>
      <c r="M1003" s="545"/>
      <c r="N1003" s="545" t="s">
        <v>827</v>
      </c>
      <c r="O1003" s="545"/>
      <c r="P1003" s="545"/>
      <c r="Q1003" s="545"/>
      <c r="R1003" s="545"/>
      <c r="S1003" s="545"/>
      <c r="T1003" s="545"/>
    </row>
    <row r="1004" spans="1:20" ht="14">
      <c r="A1004" s="1"/>
      <c r="C1004" s="545">
        <v>30337830213</v>
      </c>
      <c r="D1004" s="545" t="s">
        <v>845</v>
      </c>
      <c r="E1004" s="546">
        <v>45888</v>
      </c>
      <c r="F1004" s="545"/>
      <c r="G1004" s="546"/>
      <c r="H1004" s="546"/>
      <c r="I1004" s="545" t="s">
        <v>658</v>
      </c>
      <c r="J1004" s="545" t="s">
        <v>659</v>
      </c>
      <c r="K1004" s="545"/>
      <c r="L1004" s="545"/>
      <c r="M1004" s="545"/>
      <c r="N1004" s="545" t="s">
        <v>828</v>
      </c>
      <c r="O1004" s="545"/>
      <c r="P1004" s="545"/>
      <c r="Q1004" s="545"/>
      <c r="R1004" s="545"/>
      <c r="S1004" s="545"/>
      <c r="T1004" s="545"/>
    </row>
    <row r="1005" spans="1:20" ht="14">
      <c r="A1005" s="1"/>
      <c r="C1005" s="545">
        <v>30337830213</v>
      </c>
      <c r="D1005" s="545" t="s">
        <v>845</v>
      </c>
      <c r="E1005" s="546">
        <v>45888</v>
      </c>
      <c r="F1005" s="545"/>
      <c r="G1005" s="546"/>
      <c r="H1005" s="546"/>
      <c r="I1005" s="545" t="s">
        <v>664</v>
      </c>
      <c r="J1005" s="545" t="s">
        <v>674</v>
      </c>
      <c r="K1005" s="545"/>
      <c r="L1005" s="545"/>
      <c r="M1005" s="545"/>
      <c r="N1005" s="545" t="s">
        <v>828</v>
      </c>
      <c r="O1005" s="545"/>
      <c r="P1005" s="545"/>
      <c r="Q1005" s="545"/>
      <c r="R1005" s="545"/>
      <c r="S1005" s="545"/>
      <c r="T1005" s="545"/>
    </row>
    <row r="1006" spans="1:20" ht="14">
      <c r="A1006" s="1"/>
      <c r="C1006" s="545">
        <v>30337830213</v>
      </c>
      <c r="D1006" s="545" t="s">
        <v>845</v>
      </c>
      <c r="E1006" s="546">
        <v>45888</v>
      </c>
      <c r="F1006" s="545"/>
      <c r="G1006" s="546"/>
      <c r="H1006" s="546"/>
      <c r="I1006" s="545" t="s">
        <v>667</v>
      </c>
      <c r="J1006" s="545" t="s">
        <v>659</v>
      </c>
      <c r="K1006" s="545"/>
      <c r="L1006" s="545"/>
      <c r="M1006" s="545"/>
      <c r="N1006" s="545" t="s">
        <v>828</v>
      </c>
      <c r="O1006" s="545"/>
      <c r="P1006" s="545"/>
      <c r="Q1006" s="545"/>
      <c r="R1006" s="545"/>
      <c r="S1006" s="545"/>
      <c r="T1006" s="545"/>
    </row>
    <row r="1007" spans="1:20" ht="14">
      <c r="A1007" s="1"/>
      <c r="C1007" s="545">
        <v>30337830213</v>
      </c>
      <c r="D1007" s="545" t="s">
        <v>845</v>
      </c>
      <c r="E1007" s="546">
        <v>45888</v>
      </c>
      <c r="F1007" s="545"/>
      <c r="G1007" s="546"/>
      <c r="H1007" s="546"/>
      <c r="I1007" s="545" t="s">
        <v>668</v>
      </c>
      <c r="J1007" s="545" t="s">
        <v>669</v>
      </c>
      <c r="K1007" s="545"/>
      <c r="L1007" s="545"/>
      <c r="M1007" s="545"/>
      <c r="N1007" s="545" t="s">
        <v>828</v>
      </c>
      <c r="O1007" s="545"/>
      <c r="P1007" s="545"/>
      <c r="Q1007" s="545"/>
      <c r="R1007" s="545"/>
      <c r="S1007" s="545"/>
      <c r="T1007" s="545"/>
    </row>
    <row r="1008" spans="1:20" ht="14">
      <c r="A1008" s="1"/>
      <c r="C1008" s="545">
        <v>30337830213</v>
      </c>
      <c r="D1008" s="545" t="s">
        <v>845</v>
      </c>
      <c r="E1008" s="546">
        <v>45888</v>
      </c>
      <c r="F1008" s="545"/>
      <c r="G1008" s="546"/>
      <c r="H1008" s="546"/>
      <c r="I1008" s="545" t="s">
        <v>670</v>
      </c>
      <c r="J1008" s="545" t="s">
        <v>633</v>
      </c>
      <c r="K1008" s="545"/>
      <c r="L1008" s="545"/>
      <c r="M1008" s="544">
        <v>285.47000000000003</v>
      </c>
      <c r="N1008" s="545" t="s">
        <v>828</v>
      </c>
      <c r="O1008" s="545"/>
      <c r="P1008" s="545"/>
      <c r="Q1008" s="545"/>
      <c r="R1008" s="545"/>
      <c r="S1008" s="545"/>
      <c r="T1008" s="545"/>
    </row>
    <row r="1009" spans="1:20" ht="14">
      <c r="A1009" s="1"/>
      <c r="C1009" s="545">
        <v>30337830213</v>
      </c>
      <c r="D1009" s="545" t="s">
        <v>845</v>
      </c>
      <c r="E1009" s="546">
        <v>45888</v>
      </c>
      <c r="F1009" s="545"/>
      <c r="G1009" s="546"/>
      <c r="H1009" s="546"/>
      <c r="I1009" s="545" t="s">
        <v>671</v>
      </c>
      <c r="J1009" s="545" t="s">
        <v>671</v>
      </c>
      <c r="K1009" s="545"/>
      <c r="L1009" s="545"/>
      <c r="M1009" s="545"/>
      <c r="N1009" s="545" t="s">
        <v>828</v>
      </c>
      <c r="O1009" s="545"/>
      <c r="P1009" s="545"/>
      <c r="Q1009" s="545"/>
      <c r="R1009" s="545"/>
      <c r="S1009" s="545"/>
      <c r="T1009" s="545"/>
    </row>
    <row r="1010" spans="1:20" ht="14">
      <c r="A1010" s="1"/>
      <c r="C1010" s="542">
        <v>30337830213</v>
      </c>
      <c r="D1010" s="542" t="s">
        <v>845</v>
      </c>
      <c r="E1010" s="543">
        <v>45922</v>
      </c>
      <c r="F1010" s="542">
        <v>31</v>
      </c>
      <c r="G1010" s="543">
        <v>45908</v>
      </c>
      <c r="H1010" s="543">
        <v>45909</v>
      </c>
      <c r="I1010" s="542" t="s">
        <v>648</v>
      </c>
      <c r="J1010" s="542" t="s">
        <v>649</v>
      </c>
      <c r="K1010" s="542">
        <v>265.22000000000003</v>
      </c>
      <c r="L1010" s="542" t="s">
        <v>592</v>
      </c>
      <c r="M1010" s="542"/>
      <c r="N1010" s="542" t="s">
        <v>829</v>
      </c>
      <c r="O1010" s="542"/>
      <c r="P1010" s="542"/>
      <c r="Q1010" s="542"/>
      <c r="R1010" s="542"/>
      <c r="S1010" s="542"/>
      <c r="T1010" s="542"/>
    </row>
    <row r="1011" spans="1:20" ht="14">
      <c r="A1011" s="1"/>
      <c r="C1011" s="542">
        <v>30337830213</v>
      </c>
      <c r="D1011" s="542" t="s">
        <v>845</v>
      </c>
      <c r="E1011" s="543">
        <v>45922</v>
      </c>
      <c r="F1011" s="542">
        <v>31</v>
      </c>
      <c r="G1011" s="543">
        <v>45908</v>
      </c>
      <c r="H1011" s="543">
        <v>45909</v>
      </c>
      <c r="I1011" s="542" t="s">
        <v>651</v>
      </c>
      <c r="J1011" s="542" t="s">
        <v>652</v>
      </c>
      <c r="K1011" s="542"/>
      <c r="L1011" s="542" t="s">
        <v>653</v>
      </c>
      <c r="M1011" s="542"/>
      <c r="N1011" s="542" t="s">
        <v>829</v>
      </c>
      <c r="O1011" s="542"/>
      <c r="P1011" s="542"/>
      <c r="Q1011" s="542"/>
      <c r="R1011" s="542"/>
      <c r="S1011" s="542"/>
      <c r="T1011" s="542"/>
    </row>
    <row r="1012" spans="1:20" ht="14">
      <c r="A1012" s="1"/>
      <c r="C1012" s="542">
        <v>30337830213</v>
      </c>
      <c r="D1012" s="542" t="s">
        <v>845</v>
      </c>
      <c r="E1012" s="543">
        <v>45922</v>
      </c>
      <c r="F1012" s="542">
        <v>31</v>
      </c>
      <c r="G1012" s="543">
        <v>45908</v>
      </c>
      <c r="H1012" s="543">
        <v>45909</v>
      </c>
      <c r="I1012" s="542" t="s">
        <v>648</v>
      </c>
      <c r="J1012" s="542" t="s">
        <v>690</v>
      </c>
      <c r="K1012" s="542">
        <v>0</v>
      </c>
      <c r="L1012" s="542" t="s">
        <v>592</v>
      </c>
      <c r="M1012" s="542"/>
      <c r="N1012" s="542" t="s">
        <v>830</v>
      </c>
      <c r="O1012" s="542"/>
      <c r="P1012" s="542"/>
      <c r="Q1012" s="542"/>
      <c r="R1012" s="542"/>
      <c r="S1012" s="542"/>
      <c r="T1012" s="542"/>
    </row>
    <row r="1013" spans="1:20" ht="14">
      <c r="A1013" s="1"/>
      <c r="C1013" s="542">
        <v>30337830213</v>
      </c>
      <c r="D1013" s="542" t="s">
        <v>845</v>
      </c>
      <c r="E1013" s="543">
        <v>45922</v>
      </c>
      <c r="F1013" s="542"/>
      <c r="G1013" s="543"/>
      <c r="H1013" s="543"/>
      <c r="I1013" s="542" t="s">
        <v>658</v>
      </c>
      <c r="J1013" s="542" t="s">
        <v>659</v>
      </c>
      <c r="K1013" s="542"/>
      <c r="L1013" s="542"/>
      <c r="M1013" s="542"/>
      <c r="N1013" s="542" t="s">
        <v>831</v>
      </c>
      <c r="O1013" s="542"/>
      <c r="P1013" s="542"/>
      <c r="Q1013" s="542"/>
      <c r="R1013" s="542"/>
      <c r="S1013" s="542"/>
      <c r="T1013" s="542"/>
    </row>
    <row r="1014" spans="1:20" ht="14">
      <c r="A1014" s="1"/>
      <c r="C1014" s="542">
        <v>30337830213</v>
      </c>
      <c r="D1014" s="542" t="s">
        <v>845</v>
      </c>
      <c r="E1014" s="543">
        <v>45922</v>
      </c>
      <c r="F1014" s="542"/>
      <c r="G1014" s="543"/>
      <c r="H1014" s="543"/>
      <c r="I1014" s="542" t="s">
        <v>664</v>
      </c>
      <c r="J1014" s="542" t="s">
        <v>677</v>
      </c>
      <c r="K1014" s="542"/>
      <c r="L1014" s="542"/>
      <c r="M1014" s="542"/>
      <c r="N1014" s="542" t="s">
        <v>831</v>
      </c>
      <c r="O1014" s="542"/>
      <c r="P1014" s="542"/>
      <c r="Q1014" s="542"/>
      <c r="R1014" s="542"/>
      <c r="S1014" s="542"/>
      <c r="T1014" s="542"/>
    </row>
    <row r="1015" spans="1:20" ht="14">
      <c r="A1015" s="1"/>
      <c r="C1015" s="542">
        <v>30337830213</v>
      </c>
      <c r="D1015" s="542" t="s">
        <v>845</v>
      </c>
      <c r="E1015" s="543">
        <v>45922</v>
      </c>
      <c r="F1015" s="542"/>
      <c r="G1015" s="543"/>
      <c r="H1015" s="543"/>
      <c r="I1015" s="542" t="s">
        <v>667</v>
      </c>
      <c r="J1015" s="542" t="s">
        <v>659</v>
      </c>
      <c r="K1015" s="542"/>
      <c r="L1015" s="542"/>
      <c r="M1015" s="542"/>
      <c r="N1015" s="542" t="s">
        <v>831</v>
      </c>
      <c r="O1015" s="542"/>
      <c r="P1015" s="542"/>
      <c r="Q1015" s="542"/>
      <c r="R1015" s="542"/>
      <c r="S1015" s="542"/>
      <c r="T1015" s="542"/>
    </row>
    <row r="1016" spans="1:20" ht="14">
      <c r="A1016" s="1"/>
      <c r="C1016" s="542">
        <v>30337830213</v>
      </c>
      <c r="D1016" s="542" t="s">
        <v>845</v>
      </c>
      <c r="E1016" s="543">
        <v>45922</v>
      </c>
      <c r="F1016" s="542"/>
      <c r="G1016" s="543"/>
      <c r="H1016" s="543"/>
      <c r="I1016" s="542" t="s">
        <v>668</v>
      </c>
      <c r="J1016" s="542" t="s">
        <v>669</v>
      </c>
      <c r="K1016" s="542"/>
      <c r="L1016" s="542"/>
      <c r="M1016" s="542"/>
      <c r="N1016" s="542" t="s">
        <v>831</v>
      </c>
      <c r="O1016" s="542"/>
      <c r="P1016" s="542"/>
      <c r="Q1016" s="542"/>
      <c r="R1016" s="542"/>
      <c r="S1016" s="542"/>
      <c r="T1016" s="542"/>
    </row>
    <row r="1017" spans="1:20" ht="14">
      <c r="A1017" s="1"/>
      <c r="C1017" s="542">
        <v>30337830213</v>
      </c>
      <c r="D1017" s="542" t="s">
        <v>845</v>
      </c>
      <c r="E1017" s="543">
        <v>45922</v>
      </c>
      <c r="F1017" s="542"/>
      <c r="G1017" s="543"/>
      <c r="H1017" s="543"/>
      <c r="I1017" s="542" t="s">
        <v>670</v>
      </c>
      <c r="J1017" s="542" t="s">
        <v>633</v>
      </c>
      <c r="K1017" s="542"/>
      <c r="L1017" s="542"/>
      <c r="M1017" s="544">
        <v>265.22000000000003</v>
      </c>
      <c r="N1017" s="542" t="s">
        <v>831</v>
      </c>
      <c r="O1017" s="542"/>
      <c r="P1017" s="542"/>
      <c r="Q1017" s="542"/>
      <c r="R1017" s="542"/>
      <c r="S1017" s="542"/>
      <c r="T1017" s="542"/>
    </row>
    <row r="1018" spans="1:20" ht="14">
      <c r="A1018" s="1"/>
      <c r="C1018" s="542">
        <v>30337830213</v>
      </c>
      <c r="D1018" s="542" t="s">
        <v>845</v>
      </c>
      <c r="E1018" s="543">
        <v>45922</v>
      </c>
      <c r="F1018" s="542"/>
      <c r="G1018" s="543"/>
      <c r="H1018" s="543"/>
      <c r="I1018" s="542" t="s">
        <v>671</v>
      </c>
      <c r="J1018" s="542" t="s">
        <v>671</v>
      </c>
      <c r="K1018" s="542"/>
      <c r="L1018" s="542"/>
      <c r="M1018" s="542"/>
      <c r="N1018" s="542" t="s">
        <v>831</v>
      </c>
      <c r="O1018" s="542"/>
      <c r="P1018" s="542"/>
      <c r="Q1018" s="542"/>
      <c r="R1018" s="542"/>
      <c r="S1018" s="542"/>
      <c r="T1018" s="542"/>
    </row>
    <row r="1019" spans="1:20" ht="14">
      <c r="A1019" s="1"/>
      <c r="C1019" s="545">
        <v>30337830213</v>
      </c>
      <c r="D1019" s="545" t="s">
        <v>845</v>
      </c>
      <c r="E1019" s="546">
        <v>45950</v>
      </c>
      <c r="F1019" s="545">
        <v>30</v>
      </c>
      <c r="G1019" s="546">
        <v>45909</v>
      </c>
      <c r="H1019" s="546">
        <v>45939</v>
      </c>
      <c r="I1019" s="545" t="s">
        <v>648</v>
      </c>
      <c r="J1019" s="545" t="s">
        <v>649</v>
      </c>
      <c r="K1019" s="545">
        <v>213.7</v>
      </c>
      <c r="L1019" s="545" t="s">
        <v>592</v>
      </c>
      <c r="M1019" s="545"/>
      <c r="N1019" s="545" t="s">
        <v>832</v>
      </c>
      <c r="O1019" s="545"/>
      <c r="P1019" s="545"/>
      <c r="Q1019" s="545"/>
      <c r="R1019" s="545"/>
      <c r="S1019" s="545"/>
      <c r="T1019" s="545"/>
    </row>
    <row r="1020" spans="1:20" ht="14">
      <c r="A1020" s="1"/>
      <c r="C1020" s="545">
        <v>30337830213</v>
      </c>
      <c r="D1020" s="545" t="s">
        <v>845</v>
      </c>
      <c r="E1020" s="546">
        <v>45950</v>
      </c>
      <c r="F1020" s="545">
        <v>30</v>
      </c>
      <c r="G1020" s="546">
        <v>45909</v>
      </c>
      <c r="H1020" s="546">
        <v>45939</v>
      </c>
      <c r="I1020" s="545" t="s">
        <v>651</v>
      </c>
      <c r="J1020" s="545" t="s">
        <v>652</v>
      </c>
      <c r="K1020" s="545"/>
      <c r="L1020" s="545" t="s">
        <v>653</v>
      </c>
      <c r="M1020" s="545"/>
      <c r="N1020" s="545" t="s">
        <v>832</v>
      </c>
      <c r="O1020" s="545"/>
      <c r="P1020" s="545"/>
      <c r="Q1020" s="545"/>
      <c r="R1020" s="545"/>
      <c r="S1020" s="545"/>
      <c r="T1020" s="545"/>
    </row>
    <row r="1021" spans="1:20" ht="14">
      <c r="A1021" s="1"/>
      <c r="C1021" s="545">
        <v>30337830213</v>
      </c>
      <c r="D1021" s="545" t="s">
        <v>845</v>
      </c>
      <c r="E1021" s="546">
        <v>45950</v>
      </c>
      <c r="F1021" s="545">
        <v>30</v>
      </c>
      <c r="G1021" s="546">
        <v>45909</v>
      </c>
      <c r="H1021" s="546">
        <v>45939</v>
      </c>
      <c r="I1021" s="545" t="s">
        <v>648</v>
      </c>
      <c r="J1021" s="545" t="s">
        <v>690</v>
      </c>
      <c r="K1021" s="545">
        <v>0</v>
      </c>
      <c r="L1021" s="545" t="s">
        <v>592</v>
      </c>
      <c r="M1021" s="545"/>
      <c r="N1021" s="545" t="s">
        <v>833</v>
      </c>
      <c r="O1021" s="545"/>
      <c r="P1021" s="545"/>
      <c r="Q1021" s="545"/>
      <c r="R1021" s="545"/>
      <c r="S1021" s="545"/>
      <c r="T1021" s="545"/>
    </row>
    <row r="1022" spans="1:20" ht="14">
      <c r="A1022" s="1"/>
      <c r="C1022" s="545">
        <v>30337830213</v>
      </c>
      <c r="D1022" s="545" t="s">
        <v>845</v>
      </c>
      <c r="E1022" s="546">
        <v>45950</v>
      </c>
      <c r="F1022" s="545"/>
      <c r="G1022" s="546"/>
      <c r="H1022" s="546"/>
      <c r="I1022" s="545" t="s">
        <v>658</v>
      </c>
      <c r="J1022" s="545" t="s">
        <v>659</v>
      </c>
      <c r="K1022" s="545"/>
      <c r="L1022" s="545"/>
      <c r="M1022" s="545"/>
      <c r="N1022" s="545" t="s">
        <v>834</v>
      </c>
      <c r="O1022" s="545"/>
      <c r="P1022" s="545"/>
      <c r="Q1022" s="545"/>
      <c r="R1022" s="545"/>
      <c r="S1022" s="545"/>
      <c r="T1022" s="545"/>
    </row>
    <row r="1023" spans="1:20" ht="14">
      <c r="A1023" s="1"/>
      <c r="C1023" s="545">
        <v>30337830213</v>
      </c>
      <c r="D1023" s="545" t="s">
        <v>845</v>
      </c>
      <c r="E1023" s="546">
        <v>45950</v>
      </c>
      <c r="F1023" s="545"/>
      <c r="G1023" s="546"/>
      <c r="H1023" s="546"/>
      <c r="I1023" s="545" t="s">
        <v>664</v>
      </c>
      <c r="J1023" s="545" t="s">
        <v>677</v>
      </c>
      <c r="K1023" s="545"/>
      <c r="L1023" s="545"/>
      <c r="M1023" s="545"/>
      <c r="N1023" s="545" t="s">
        <v>834</v>
      </c>
      <c r="O1023" s="545"/>
      <c r="P1023" s="545"/>
      <c r="Q1023" s="545"/>
      <c r="R1023" s="545"/>
      <c r="S1023" s="545"/>
      <c r="T1023" s="545"/>
    </row>
    <row r="1024" spans="1:20" ht="14">
      <c r="A1024" s="1"/>
      <c r="C1024" s="545">
        <v>30337830213</v>
      </c>
      <c r="D1024" s="545" t="s">
        <v>845</v>
      </c>
      <c r="E1024" s="546">
        <v>45950</v>
      </c>
      <c r="F1024" s="545"/>
      <c r="G1024" s="546"/>
      <c r="H1024" s="546"/>
      <c r="I1024" s="545" t="s">
        <v>664</v>
      </c>
      <c r="J1024" s="545" t="s">
        <v>666</v>
      </c>
      <c r="K1024" s="545"/>
      <c r="L1024" s="545"/>
      <c r="M1024" s="545"/>
      <c r="N1024" s="545" t="s">
        <v>834</v>
      </c>
      <c r="O1024" s="545"/>
      <c r="P1024" s="545"/>
      <c r="Q1024" s="545"/>
      <c r="R1024" s="545"/>
      <c r="S1024" s="545"/>
      <c r="T1024" s="545"/>
    </row>
    <row r="1025" spans="1:20" ht="14">
      <c r="A1025" s="1"/>
      <c r="C1025" s="545">
        <v>30337830213</v>
      </c>
      <c r="D1025" s="545" t="s">
        <v>845</v>
      </c>
      <c r="E1025" s="546">
        <v>45950</v>
      </c>
      <c r="F1025" s="545"/>
      <c r="G1025" s="546"/>
      <c r="H1025" s="546"/>
      <c r="I1025" s="545" t="s">
        <v>667</v>
      </c>
      <c r="J1025" s="545" t="s">
        <v>659</v>
      </c>
      <c r="K1025" s="545"/>
      <c r="L1025" s="545"/>
      <c r="M1025" s="545"/>
      <c r="N1025" s="545" t="s">
        <v>834</v>
      </c>
      <c r="O1025" s="545"/>
      <c r="P1025" s="545"/>
      <c r="Q1025" s="545"/>
      <c r="R1025" s="545"/>
      <c r="S1025" s="545"/>
      <c r="T1025" s="545"/>
    </row>
    <row r="1026" spans="1:20" ht="14">
      <c r="A1026" s="1"/>
      <c r="C1026" s="545">
        <v>30337830213</v>
      </c>
      <c r="D1026" s="545" t="s">
        <v>845</v>
      </c>
      <c r="E1026" s="546">
        <v>45950</v>
      </c>
      <c r="F1026" s="545"/>
      <c r="G1026" s="546"/>
      <c r="H1026" s="546"/>
      <c r="I1026" s="545" t="s">
        <v>668</v>
      </c>
      <c r="J1026" s="545" t="s">
        <v>669</v>
      </c>
      <c r="K1026" s="545"/>
      <c r="L1026" s="545"/>
      <c r="M1026" s="545"/>
      <c r="N1026" s="545" t="s">
        <v>834</v>
      </c>
      <c r="O1026" s="545"/>
      <c r="P1026" s="545"/>
      <c r="Q1026" s="545"/>
      <c r="R1026" s="545"/>
      <c r="S1026" s="545"/>
      <c r="T1026" s="545"/>
    </row>
    <row r="1027" spans="1:20" ht="14">
      <c r="A1027" s="1"/>
      <c r="C1027" s="545">
        <v>30337830213</v>
      </c>
      <c r="D1027" s="545" t="s">
        <v>845</v>
      </c>
      <c r="E1027" s="546">
        <v>45950</v>
      </c>
      <c r="F1027" s="545"/>
      <c r="G1027" s="546"/>
      <c r="H1027" s="546"/>
      <c r="I1027" s="545" t="s">
        <v>670</v>
      </c>
      <c r="J1027" s="545" t="s">
        <v>633</v>
      </c>
      <c r="K1027" s="545"/>
      <c r="L1027" s="545"/>
      <c r="M1027" s="544">
        <v>213.7</v>
      </c>
      <c r="N1027" s="545" t="s">
        <v>834</v>
      </c>
      <c r="O1027" s="545"/>
      <c r="P1027" s="545"/>
      <c r="Q1027" s="545"/>
      <c r="R1027" s="545"/>
      <c r="S1027" s="545"/>
      <c r="T1027" s="545"/>
    </row>
    <row r="1028" spans="1:20" ht="14">
      <c r="A1028" s="1"/>
      <c r="C1028" s="545">
        <v>30337830213</v>
      </c>
      <c r="D1028" s="545" t="s">
        <v>845</v>
      </c>
      <c r="E1028" s="546">
        <v>45950</v>
      </c>
      <c r="F1028" s="545"/>
      <c r="G1028" s="546"/>
      <c r="H1028" s="546"/>
      <c r="I1028" s="545" t="s">
        <v>671</v>
      </c>
      <c r="J1028" s="545" t="s">
        <v>671</v>
      </c>
      <c r="K1028" s="545"/>
      <c r="L1028" s="545"/>
      <c r="M1028" s="545"/>
      <c r="N1028" s="545" t="s">
        <v>834</v>
      </c>
      <c r="O1028" s="545"/>
      <c r="P1028" s="545"/>
      <c r="Q1028" s="545"/>
      <c r="R1028" s="545"/>
      <c r="S1028" s="545"/>
      <c r="T1028" s="545"/>
    </row>
    <row r="1029" spans="1:20" ht="14">
      <c r="A1029" s="1"/>
      <c r="C1029" s="542">
        <v>30337830213</v>
      </c>
      <c r="D1029" s="542" t="s">
        <v>845</v>
      </c>
      <c r="E1029" s="543">
        <v>45980</v>
      </c>
      <c r="F1029" s="542">
        <v>31</v>
      </c>
      <c r="G1029" s="543">
        <v>45939</v>
      </c>
      <c r="H1029" s="543">
        <v>45970</v>
      </c>
      <c r="I1029" s="542" t="s">
        <v>648</v>
      </c>
      <c r="J1029" s="542" t="s">
        <v>649</v>
      </c>
      <c r="K1029" s="542">
        <v>237.6</v>
      </c>
      <c r="L1029" s="542" t="s">
        <v>592</v>
      </c>
      <c r="M1029" s="542"/>
      <c r="N1029" s="542" t="s">
        <v>835</v>
      </c>
      <c r="O1029" s="542"/>
      <c r="P1029" s="542"/>
      <c r="Q1029" s="542"/>
      <c r="R1029" s="542"/>
      <c r="S1029" s="542"/>
      <c r="T1029" s="542"/>
    </row>
    <row r="1030" spans="1:20" ht="14">
      <c r="A1030" s="1"/>
      <c r="C1030" s="542">
        <v>30337830213</v>
      </c>
      <c r="D1030" s="542" t="s">
        <v>845</v>
      </c>
      <c r="E1030" s="543">
        <v>45980</v>
      </c>
      <c r="F1030" s="542">
        <v>31</v>
      </c>
      <c r="G1030" s="543">
        <v>45939</v>
      </c>
      <c r="H1030" s="543">
        <v>45970</v>
      </c>
      <c r="I1030" s="542" t="s">
        <v>651</v>
      </c>
      <c r="J1030" s="542" t="s">
        <v>652</v>
      </c>
      <c r="K1030" s="542"/>
      <c r="L1030" s="542" t="s">
        <v>653</v>
      </c>
      <c r="M1030" s="542"/>
      <c r="N1030" s="542" t="s">
        <v>835</v>
      </c>
      <c r="O1030" s="542"/>
      <c r="P1030" s="542"/>
      <c r="Q1030" s="542"/>
      <c r="R1030" s="542"/>
      <c r="S1030" s="542"/>
      <c r="T1030" s="542"/>
    </row>
    <row r="1031" spans="1:20" ht="14">
      <c r="A1031" s="1"/>
      <c r="C1031" s="542">
        <v>30337830213</v>
      </c>
      <c r="D1031" s="542" t="s">
        <v>845</v>
      </c>
      <c r="E1031" s="543">
        <v>45980</v>
      </c>
      <c r="F1031" s="542">
        <v>31</v>
      </c>
      <c r="G1031" s="543">
        <v>45939</v>
      </c>
      <c r="H1031" s="543">
        <v>45970</v>
      </c>
      <c r="I1031" s="542" t="s">
        <v>648</v>
      </c>
      <c r="J1031" s="542" t="s">
        <v>690</v>
      </c>
      <c r="K1031" s="542">
        <v>0</v>
      </c>
      <c r="L1031" s="542" t="s">
        <v>592</v>
      </c>
      <c r="M1031" s="542"/>
      <c r="N1031" s="542" t="s">
        <v>836</v>
      </c>
      <c r="O1031" s="542"/>
      <c r="P1031" s="542"/>
      <c r="Q1031" s="542"/>
      <c r="R1031" s="542"/>
      <c r="S1031" s="542"/>
      <c r="T1031" s="542"/>
    </row>
    <row r="1032" spans="1:20" ht="14">
      <c r="A1032" s="1"/>
      <c r="C1032" s="542">
        <v>30337830213</v>
      </c>
      <c r="D1032" s="542" t="s">
        <v>845</v>
      </c>
      <c r="E1032" s="543">
        <v>45980</v>
      </c>
      <c r="F1032" s="542"/>
      <c r="G1032" s="543"/>
      <c r="H1032" s="543"/>
      <c r="I1032" s="542" t="s">
        <v>658</v>
      </c>
      <c r="J1032" s="542" t="s">
        <v>659</v>
      </c>
      <c r="K1032" s="542"/>
      <c r="L1032" s="542"/>
      <c r="M1032" s="542"/>
      <c r="N1032" s="542" t="s">
        <v>837</v>
      </c>
      <c r="O1032" s="542"/>
      <c r="P1032" s="542"/>
      <c r="Q1032" s="542"/>
      <c r="R1032" s="542"/>
      <c r="S1032" s="542"/>
      <c r="T1032" s="542"/>
    </row>
    <row r="1033" spans="1:20" ht="14">
      <c r="A1033" s="1"/>
      <c r="C1033" s="542">
        <v>30337830213</v>
      </c>
      <c r="D1033" s="542" t="s">
        <v>845</v>
      </c>
      <c r="E1033" s="543">
        <v>45980</v>
      </c>
      <c r="F1033" s="542"/>
      <c r="G1033" s="543"/>
      <c r="H1033" s="543"/>
      <c r="I1033" s="542" t="s">
        <v>664</v>
      </c>
      <c r="J1033" s="542" t="s">
        <v>682</v>
      </c>
      <c r="K1033" s="542"/>
      <c r="L1033" s="542"/>
      <c r="M1033" s="542"/>
      <c r="N1033" s="542" t="s">
        <v>837</v>
      </c>
      <c r="O1033" s="542"/>
      <c r="P1033" s="542"/>
      <c r="Q1033" s="542"/>
      <c r="R1033" s="542"/>
      <c r="S1033" s="542"/>
      <c r="T1033" s="542"/>
    </row>
    <row r="1034" spans="1:20" ht="14">
      <c r="A1034" s="1"/>
      <c r="C1034" s="542">
        <v>30337830213</v>
      </c>
      <c r="D1034" s="542" t="s">
        <v>845</v>
      </c>
      <c r="E1034" s="543">
        <v>45980</v>
      </c>
      <c r="F1034" s="542"/>
      <c r="G1034" s="543"/>
      <c r="H1034" s="543"/>
      <c r="I1034" s="542" t="s">
        <v>667</v>
      </c>
      <c r="J1034" s="542" t="s">
        <v>659</v>
      </c>
      <c r="K1034" s="542"/>
      <c r="L1034" s="542"/>
      <c r="M1034" s="542"/>
      <c r="N1034" s="542" t="s">
        <v>837</v>
      </c>
      <c r="O1034" s="542"/>
      <c r="P1034" s="542"/>
      <c r="Q1034" s="542"/>
      <c r="R1034" s="542"/>
      <c r="S1034" s="542"/>
      <c r="T1034" s="542"/>
    </row>
    <row r="1035" spans="1:20" ht="14">
      <c r="A1035" s="1"/>
      <c r="C1035" s="542">
        <v>30337830213</v>
      </c>
      <c r="D1035" s="542" t="s">
        <v>845</v>
      </c>
      <c r="E1035" s="543">
        <v>45980</v>
      </c>
      <c r="F1035" s="542"/>
      <c r="G1035" s="543"/>
      <c r="H1035" s="543"/>
      <c r="I1035" s="542" t="s">
        <v>668</v>
      </c>
      <c r="J1035" s="542" t="s">
        <v>669</v>
      </c>
      <c r="K1035" s="542"/>
      <c r="L1035" s="542"/>
      <c r="M1035" s="542"/>
      <c r="N1035" s="542" t="s">
        <v>837</v>
      </c>
      <c r="O1035" s="542"/>
      <c r="P1035" s="542"/>
      <c r="Q1035" s="542"/>
      <c r="R1035" s="542"/>
      <c r="S1035" s="542"/>
      <c r="T1035" s="542"/>
    </row>
    <row r="1036" spans="1:20" ht="14">
      <c r="A1036" s="1"/>
      <c r="C1036" s="542">
        <v>30337830213</v>
      </c>
      <c r="D1036" s="542" t="s">
        <v>845</v>
      </c>
      <c r="E1036" s="543">
        <v>45980</v>
      </c>
      <c r="F1036" s="542"/>
      <c r="G1036" s="543"/>
      <c r="H1036" s="543"/>
      <c r="I1036" s="542" t="s">
        <v>670</v>
      </c>
      <c r="J1036" s="542" t="s">
        <v>633</v>
      </c>
      <c r="K1036" s="542"/>
      <c r="L1036" s="542"/>
      <c r="M1036" s="544">
        <v>237.6</v>
      </c>
      <c r="N1036" s="542" t="s">
        <v>837</v>
      </c>
      <c r="O1036" s="542"/>
      <c r="P1036" s="542"/>
      <c r="Q1036" s="542"/>
      <c r="R1036" s="542"/>
      <c r="S1036" s="542"/>
      <c r="T1036" s="542"/>
    </row>
    <row r="1037" spans="1:20" ht="14">
      <c r="A1037" s="1"/>
      <c r="C1037" s="542">
        <v>30337830213</v>
      </c>
      <c r="D1037" s="542" t="s">
        <v>845</v>
      </c>
      <c r="E1037" s="543">
        <v>45980</v>
      </c>
      <c r="F1037" s="542"/>
      <c r="G1037" s="543"/>
      <c r="H1037" s="543"/>
      <c r="I1037" s="542" t="s">
        <v>671</v>
      </c>
      <c r="J1037" s="542" t="s">
        <v>671</v>
      </c>
      <c r="K1037" s="542"/>
      <c r="L1037" s="542"/>
      <c r="M1037" s="542"/>
      <c r="N1037" s="542" t="s">
        <v>837</v>
      </c>
      <c r="O1037" s="542"/>
      <c r="P1037" s="542"/>
      <c r="Q1037" s="542"/>
      <c r="R1037" s="542"/>
      <c r="S1037" s="542"/>
      <c r="T1037" s="542"/>
    </row>
    <row r="1038" spans="1:20" ht="14">
      <c r="A1038" s="1"/>
      <c r="C1038" s="545">
        <v>30337830213</v>
      </c>
      <c r="D1038" s="545" t="s">
        <v>845</v>
      </c>
      <c r="E1038" s="546">
        <v>46010</v>
      </c>
      <c r="F1038" s="545">
        <v>30</v>
      </c>
      <c r="G1038" s="546">
        <v>45970</v>
      </c>
      <c r="H1038" s="546">
        <v>46000</v>
      </c>
      <c r="I1038" s="545" t="s">
        <v>648</v>
      </c>
      <c r="J1038" s="545" t="s">
        <v>649</v>
      </c>
      <c r="K1038" s="545">
        <v>325.20999999999998</v>
      </c>
      <c r="L1038" s="545" t="s">
        <v>592</v>
      </c>
      <c r="M1038" s="545"/>
      <c r="N1038" s="545" t="s">
        <v>838</v>
      </c>
      <c r="O1038" s="545"/>
      <c r="P1038" s="545"/>
      <c r="Q1038" s="545"/>
      <c r="R1038" s="545"/>
      <c r="S1038" s="545"/>
      <c r="T1038" s="545"/>
    </row>
    <row r="1039" spans="1:20" ht="14">
      <c r="A1039" s="1"/>
      <c r="C1039" s="545">
        <v>30337830213</v>
      </c>
      <c r="D1039" s="545" t="s">
        <v>845</v>
      </c>
      <c r="E1039" s="546">
        <v>46010</v>
      </c>
      <c r="F1039" s="545">
        <v>30</v>
      </c>
      <c r="G1039" s="546">
        <v>45970</v>
      </c>
      <c r="H1039" s="546">
        <v>46000</v>
      </c>
      <c r="I1039" s="545" t="s">
        <v>651</v>
      </c>
      <c r="J1039" s="545" t="s">
        <v>652</v>
      </c>
      <c r="K1039" s="545"/>
      <c r="L1039" s="545" t="s">
        <v>653</v>
      </c>
      <c r="M1039" s="545"/>
      <c r="N1039" s="545" t="s">
        <v>838</v>
      </c>
      <c r="O1039" s="545"/>
      <c r="P1039" s="545"/>
      <c r="Q1039" s="545"/>
      <c r="R1039" s="545"/>
      <c r="S1039" s="545"/>
      <c r="T1039" s="545"/>
    </row>
    <row r="1040" spans="1:20" ht="14">
      <c r="A1040" s="1"/>
      <c r="C1040" s="545">
        <v>30337830213</v>
      </c>
      <c r="D1040" s="545" t="s">
        <v>845</v>
      </c>
      <c r="E1040" s="546">
        <v>46010</v>
      </c>
      <c r="F1040" s="545">
        <v>30</v>
      </c>
      <c r="G1040" s="546">
        <v>45970</v>
      </c>
      <c r="H1040" s="546">
        <v>46000</v>
      </c>
      <c r="I1040" s="545" t="s">
        <v>648</v>
      </c>
      <c r="J1040" s="545" t="s">
        <v>690</v>
      </c>
      <c r="K1040" s="545">
        <v>0</v>
      </c>
      <c r="L1040" s="545" t="s">
        <v>592</v>
      </c>
      <c r="M1040" s="545"/>
      <c r="N1040" s="545" t="s">
        <v>839</v>
      </c>
      <c r="O1040" s="545"/>
      <c r="P1040" s="545"/>
      <c r="Q1040" s="545"/>
      <c r="R1040" s="545"/>
      <c r="S1040" s="545"/>
      <c r="T1040" s="545"/>
    </row>
    <row r="1041" spans="1:20" ht="14">
      <c r="A1041" s="1"/>
      <c r="C1041" s="545">
        <v>30337830213</v>
      </c>
      <c r="D1041" s="545" t="s">
        <v>845</v>
      </c>
      <c r="E1041" s="546">
        <v>46010</v>
      </c>
      <c r="F1041" s="545"/>
      <c r="G1041" s="546"/>
      <c r="H1041" s="546"/>
      <c r="I1041" s="545" t="s">
        <v>658</v>
      </c>
      <c r="J1041" s="545" t="s">
        <v>659</v>
      </c>
      <c r="K1041" s="545"/>
      <c r="L1041" s="545"/>
      <c r="M1041" s="545"/>
      <c r="N1041" s="545" t="s">
        <v>840</v>
      </c>
      <c r="O1041" s="545"/>
      <c r="P1041" s="545"/>
      <c r="Q1041" s="545"/>
      <c r="R1041" s="545"/>
      <c r="S1041" s="545"/>
      <c r="T1041" s="545"/>
    </row>
    <row r="1042" spans="1:20" ht="14">
      <c r="A1042" s="1"/>
      <c r="C1042" s="545">
        <v>30337830213</v>
      </c>
      <c r="D1042" s="545" t="s">
        <v>845</v>
      </c>
      <c r="E1042" s="546">
        <v>46010</v>
      </c>
      <c r="F1042" s="545"/>
      <c r="G1042" s="546"/>
      <c r="H1042" s="546"/>
      <c r="I1042" s="545" t="s">
        <v>664</v>
      </c>
      <c r="J1042" s="545" t="s">
        <v>677</v>
      </c>
      <c r="K1042" s="545"/>
      <c r="L1042" s="545"/>
      <c r="M1042" s="545"/>
      <c r="N1042" s="545" t="s">
        <v>840</v>
      </c>
      <c r="O1042" s="545"/>
      <c r="P1042" s="545"/>
      <c r="Q1042" s="545"/>
      <c r="R1042" s="545"/>
      <c r="S1042" s="545"/>
      <c r="T1042" s="545"/>
    </row>
    <row r="1043" spans="1:20" ht="14">
      <c r="A1043" s="1"/>
      <c r="C1043" s="545">
        <v>30337830213</v>
      </c>
      <c r="D1043" s="545" t="s">
        <v>845</v>
      </c>
      <c r="E1043" s="546">
        <v>46010</v>
      </c>
      <c r="F1043" s="545"/>
      <c r="G1043" s="546"/>
      <c r="H1043" s="546"/>
      <c r="I1043" s="545" t="s">
        <v>667</v>
      </c>
      <c r="J1043" s="545" t="s">
        <v>659</v>
      </c>
      <c r="K1043" s="545"/>
      <c r="L1043" s="545"/>
      <c r="M1043" s="545"/>
      <c r="N1043" s="545" t="s">
        <v>840</v>
      </c>
      <c r="O1043" s="545"/>
      <c r="P1043" s="545"/>
      <c r="Q1043" s="545"/>
      <c r="R1043" s="545"/>
      <c r="S1043" s="545"/>
      <c r="T1043" s="545"/>
    </row>
    <row r="1044" spans="1:20" ht="14">
      <c r="A1044" s="1"/>
      <c r="C1044" s="545">
        <v>30337830213</v>
      </c>
      <c r="D1044" s="545" t="s">
        <v>845</v>
      </c>
      <c r="E1044" s="546">
        <v>46010</v>
      </c>
      <c r="F1044" s="545"/>
      <c r="G1044" s="546"/>
      <c r="H1044" s="546"/>
      <c r="I1044" s="545" t="s">
        <v>668</v>
      </c>
      <c r="J1044" s="545" t="s">
        <v>669</v>
      </c>
      <c r="K1044" s="545"/>
      <c r="L1044" s="545"/>
      <c r="M1044" s="545"/>
      <c r="N1044" s="545" t="s">
        <v>840</v>
      </c>
      <c r="O1044" s="545"/>
      <c r="P1044" s="545"/>
      <c r="Q1044" s="545"/>
      <c r="R1044" s="545"/>
      <c r="S1044" s="545"/>
      <c r="T1044" s="545"/>
    </row>
    <row r="1045" spans="1:20" ht="14">
      <c r="A1045" s="1"/>
      <c r="C1045" s="545">
        <v>30337830213</v>
      </c>
      <c r="D1045" s="545" t="s">
        <v>845</v>
      </c>
      <c r="E1045" s="546">
        <v>46010</v>
      </c>
      <c r="F1045" s="545"/>
      <c r="G1045" s="546"/>
      <c r="H1045" s="546"/>
      <c r="I1045" s="545" t="s">
        <v>670</v>
      </c>
      <c r="J1045" s="545" t="s">
        <v>633</v>
      </c>
      <c r="K1045" s="545"/>
      <c r="L1045" s="545"/>
      <c r="M1045" s="544">
        <v>325.20999999999998</v>
      </c>
      <c r="N1045" s="545" t="s">
        <v>840</v>
      </c>
      <c r="O1045" s="545"/>
      <c r="P1045" s="545"/>
      <c r="Q1045" s="545"/>
      <c r="R1045" s="545"/>
      <c r="S1045" s="545"/>
      <c r="T1045" s="545"/>
    </row>
    <row r="1046" spans="1:20" ht="14">
      <c r="A1046" s="1"/>
      <c r="C1046" s="545">
        <v>30337830213</v>
      </c>
      <c r="D1046" s="545" t="s">
        <v>845</v>
      </c>
      <c r="E1046" s="546">
        <v>46010</v>
      </c>
      <c r="F1046" s="545"/>
      <c r="G1046" s="546"/>
      <c r="H1046" s="546"/>
      <c r="I1046" s="545" t="s">
        <v>671</v>
      </c>
      <c r="J1046" s="545" t="s">
        <v>671</v>
      </c>
      <c r="K1046" s="545"/>
      <c r="L1046" s="545"/>
      <c r="M1046" s="545"/>
      <c r="N1046" s="545" t="s">
        <v>840</v>
      </c>
      <c r="O1046" s="545"/>
      <c r="P1046" s="545"/>
      <c r="Q1046" s="545"/>
      <c r="R1046" s="545"/>
      <c r="S1046" s="545"/>
      <c r="T1046" s="545"/>
    </row>
    <row r="1047" spans="1:20" ht="14">
      <c r="A1047" s="1"/>
      <c r="C1047" s="545">
        <v>30337830213</v>
      </c>
      <c r="D1047" s="545" t="s">
        <v>845</v>
      </c>
      <c r="E1047" s="546">
        <v>46042</v>
      </c>
      <c r="F1047" s="545">
        <v>31</v>
      </c>
      <c r="G1047" s="546">
        <v>46000</v>
      </c>
      <c r="H1047" s="546">
        <v>46031</v>
      </c>
      <c r="I1047" s="545" t="s">
        <v>648</v>
      </c>
      <c r="J1047" s="545" t="s">
        <v>649</v>
      </c>
      <c r="K1047" s="545">
        <v>204.88</v>
      </c>
      <c r="L1047" s="545" t="s">
        <v>592</v>
      </c>
      <c r="M1047" s="545"/>
      <c r="N1047" s="545" t="s">
        <v>841</v>
      </c>
      <c r="O1047" s="545"/>
      <c r="P1047" s="545"/>
      <c r="Q1047" s="545"/>
      <c r="R1047" s="545"/>
      <c r="S1047" s="545"/>
      <c r="T1047" s="545"/>
    </row>
    <row r="1048" spans="1:20" ht="14">
      <c r="A1048" s="1"/>
      <c r="C1048" s="545">
        <v>30337830213</v>
      </c>
      <c r="D1048" s="545" t="s">
        <v>845</v>
      </c>
      <c r="E1048" s="546">
        <v>46042</v>
      </c>
      <c r="F1048" s="545">
        <v>31</v>
      </c>
      <c r="G1048" s="546">
        <v>46000</v>
      </c>
      <c r="H1048" s="546">
        <v>46031</v>
      </c>
      <c r="I1048" s="545" t="s">
        <v>651</v>
      </c>
      <c r="J1048" s="545" t="s">
        <v>652</v>
      </c>
      <c r="K1048" s="545"/>
      <c r="L1048" s="545" t="s">
        <v>653</v>
      </c>
      <c r="M1048" s="545"/>
      <c r="N1048" s="545" t="s">
        <v>841</v>
      </c>
      <c r="O1048" s="545"/>
      <c r="P1048" s="545"/>
      <c r="Q1048" s="545"/>
      <c r="R1048" s="545"/>
      <c r="S1048" s="545"/>
      <c r="T1048" s="545"/>
    </row>
    <row r="1049" spans="1:20" ht="14">
      <c r="A1049" s="1"/>
      <c r="C1049" s="545">
        <v>30337830213</v>
      </c>
      <c r="D1049" s="545" t="s">
        <v>845</v>
      </c>
      <c r="E1049" s="546">
        <v>46042</v>
      </c>
      <c r="F1049" s="545">
        <v>31</v>
      </c>
      <c r="G1049" s="546">
        <v>46000</v>
      </c>
      <c r="H1049" s="546">
        <v>46031</v>
      </c>
      <c r="I1049" s="545" t="s">
        <v>648</v>
      </c>
      <c r="J1049" s="545" t="s">
        <v>690</v>
      </c>
      <c r="K1049" s="545">
        <v>0</v>
      </c>
      <c r="L1049" s="545" t="s">
        <v>592</v>
      </c>
      <c r="M1049" s="545"/>
      <c r="N1049" s="545" t="s">
        <v>842</v>
      </c>
      <c r="O1049" s="545"/>
      <c r="P1049" s="545"/>
      <c r="Q1049" s="545"/>
      <c r="R1049" s="545"/>
      <c r="S1049" s="545"/>
      <c r="T1049" s="545"/>
    </row>
    <row r="1050" spans="1:20" ht="14">
      <c r="A1050" s="1"/>
      <c r="C1050" s="545">
        <v>30337830213</v>
      </c>
      <c r="D1050" s="545" t="s">
        <v>845</v>
      </c>
      <c r="E1050" s="546">
        <v>46042</v>
      </c>
      <c r="F1050" s="545"/>
      <c r="G1050" s="546"/>
      <c r="H1050" s="546"/>
      <c r="I1050" s="545" t="s">
        <v>658</v>
      </c>
      <c r="J1050" s="545" t="s">
        <v>659</v>
      </c>
      <c r="K1050" s="545"/>
      <c r="L1050" s="545"/>
      <c r="M1050" s="545"/>
      <c r="N1050" s="545" t="s">
        <v>843</v>
      </c>
      <c r="O1050" s="545"/>
      <c r="P1050" s="545"/>
      <c r="Q1050" s="545"/>
      <c r="R1050" s="545"/>
      <c r="S1050" s="545"/>
      <c r="T1050" s="545"/>
    </row>
    <row r="1051" spans="1:20" ht="14">
      <c r="A1051" s="1"/>
      <c r="C1051" s="545">
        <v>30337830213</v>
      </c>
      <c r="D1051" s="545" t="s">
        <v>845</v>
      </c>
      <c r="E1051" s="546">
        <v>46042</v>
      </c>
      <c r="F1051" s="545"/>
      <c r="G1051" s="546"/>
      <c r="H1051" s="546"/>
      <c r="I1051" s="545" t="s">
        <v>668</v>
      </c>
      <c r="J1051" s="545" t="s">
        <v>669</v>
      </c>
      <c r="K1051" s="545"/>
      <c r="L1051" s="545"/>
      <c r="M1051" s="545"/>
      <c r="N1051" s="545" t="s">
        <v>843</v>
      </c>
      <c r="O1051" s="545"/>
      <c r="P1051" s="545"/>
      <c r="Q1051" s="545"/>
      <c r="R1051" s="545"/>
      <c r="S1051" s="545"/>
      <c r="T1051" s="545"/>
    </row>
    <row r="1052" spans="1:20" ht="14">
      <c r="A1052" s="1"/>
      <c r="C1052" s="545">
        <v>30337830213</v>
      </c>
      <c r="D1052" s="545" t="s">
        <v>845</v>
      </c>
      <c r="E1052" s="546">
        <v>46042</v>
      </c>
      <c r="F1052" s="545"/>
      <c r="G1052" s="546"/>
      <c r="H1052" s="546"/>
      <c r="I1052" s="545" t="s">
        <v>670</v>
      </c>
      <c r="J1052" s="545" t="s">
        <v>633</v>
      </c>
      <c r="K1052" s="545"/>
      <c r="L1052" s="545"/>
      <c r="M1052" s="544">
        <v>204.88</v>
      </c>
      <c r="N1052" s="545" t="s">
        <v>843</v>
      </c>
      <c r="O1052" s="545"/>
      <c r="P1052" s="545"/>
      <c r="Q1052" s="545"/>
      <c r="R1052" s="545"/>
      <c r="S1052" s="545"/>
      <c r="T1052" s="545"/>
    </row>
    <row r="1053" spans="1:20" ht="14">
      <c r="A1053" s="1"/>
      <c r="C1053" s="545">
        <v>30337830213</v>
      </c>
      <c r="D1053" s="545" t="s">
        <v>845</v>
      </c>
      <c r="E1053" s="546">
        <v>46042</v>
      </c>
      <c r="F1053" s="545"/>
      <c r="G1053" s="546"/>
      <c r="H1053" s="546"/>
      <c r="I1053" s="545" t="s">
        <v>671</v>
      </c>
      <c r="J1053" s="545" t="s">
        <v>671</v>
      </c>
      <c r="K1053" s="545"/>
      <c r="L1053" s="545"/>
      <c r="M1053" s="545"/>
      <c r="N1053" s="545" t="s">
        <v>843</v>
      </c>
      <c r="O1053" s="545"/>
      <c r="P1053" s="545"/>
      <c r="Q1053" s="545"/>
      <c r="R1053" s="545"/>
      <c r="S1053" s="545"/>
      <c r="T1053" s="545"/>
    </row>
    <row r="1054" spans="1:20" ht="14">
      <c r="A1054" s="1"/>
      <c r="C1054" s="542">
        <v>30337833577</v>
      </c>
      <c r="D1054" s="542" t="s">
        <v>846</v>
      </c>
      <c r="E1054" s="543">
        <v>45860</v>
      </c>
      <c r="F1054" s="542">
        <v>6</v>
      </c>
      <c r="G1054" s="543">
        <v>45811</v>
      </c>
      <c r="H1054" s="543">
        <v>45817</v>
      </c>
      <c r="I1054" s="542" t="s">
        <v>648</v>
      </c>
      <c r="J1054" s="542" t="s">
        <v>649</v>
      </c>
      <c r="K1054" s="542">
        <v>22.17</v>
      </c>
      <c r="L1054" s="542" t="s">
        <v>592</v>
      </c>
      <c r="M1054" s="542"/>
      <c r="N1054" s="542" t="s">
        <v>847</v>
      </c>
      <c r="O1054" s="542"/>
      <c r="P1054" s="542"/>
      <c r="Q1054" s="542"/>
      <c r="R1054" s="542"/>
      <c r="S1054" s="542"/>
      <c r="T1054" s="542"/>
    </row>
    <row r="1055" spans="1:20" ht="14">
      <c r="A1055" s="1"/>
      <c r="C1055" s="542">
        <v>30337833577</v>
      </c>
      <c r="D1055" s="542" t="s">
        <v>846</v>
      </c>
      <c r="E1055" s="543">
        <v>45860</v>
      </c>
      <c r="F1055" s="542">
        <v>6</v>
      </c>
      <c r="G1055" s="543">
        <v>45811</v>
      </c>
      <c r="H1055" s="543">
        <v>45817</v>
      </c>
      <c r="I1055" s="542" t="s">
        <v>651</v>
      </c>
      <c r="J1055" s="542" t="s">
        <v>652</v>
      </c>
      <c r="K1055" s="542"/>
      <c r="L1055" s="542" t="s">
        <v>653</v>
      </c>
      <c r="M1055" s="542"/>
      <c r="N1055" s="542" t="s">
        <v>847</v>
      </c>
      <c r="O1055" s="542"/>
      <c r="P1055" s="542"/>
      <c r="Q1055" s="542"/>
      <c r="R1055" s="542"/>
      <c r="S1055" s="542"/>
      <c r="T1055" s="542"/>
    </row>
    <row r="1056" spans="1:20" ht="14">
      <c r="A1056" s="1"/>
      <c r="C1056" s="542">
        <v>30337833577</v>
      </c>
      <c r="D1056" s="542" t="s">
        <v>846</v>
      </c>
      <c r="E1056" s="543">
        <v>45860</v>
      </c>
      <c r="F1056" s="542">
        <v>6</v>
      </c>
      <c r="G1056" s="543">
        <v>45811</v>
      </c>
      <c r="H1056" s="543">
        <v>45817</v>
      </c>
      <c r="I1056" s="542" t="s">
        <v>648</v>
      </c>
      <c r="J1056" s="542" t="s">
        <v>690</v>
      </c>
      <c r="K1056" s="542">
        <v>8.85</v>
      </c>
      <c r="L1056" s="542" t="s">
        <v>592</v>
      </c>
      <c r="M1056" s="542"/>
      <c r="N1056" s="542" t="s">
        <v>848</v>
      </c>
      <c r="O1056" s="542"/>
      <c r="P1056" s="542"/>
      <c r="Q1056" s="542"/>
      <c r="R1056" s="542"/>
      <c r="S1056" s="542"/>
      <c r="T1056" s="542"/>
    </row>
    <row r="1057" spans="1:20" ht="14">
      <c r="A1057" s="1"/>
      <c r="C1057" s="542">
        <v>30337833577</v>
      </c>
      <c r="D1057" s="542" t="s">
        <v>846</v>
      </c>
      <c r="E1057" s="543">
        <v>45860</v>
      </c>
      <c r="F1057" s="542">
        <v>6</v>
      </c>
      <c r="G1057" s="543">
        <v>45811</v>
      </c>
      <c r="H1057" s="543">
        <v>45817</v>
      </c>
      <c r="I1057" s="542" t="s">
        <v>651</v>
      </c>
      <c r="J1057" s="542" t="s">
        <v>652</v>
      </c>
      <c r="K1057" s="542"/>
      <c r="L1057" s="542" t="s">
        <v>653</v>
      </c>
      <c r="M1057" s="542"/>
      <c r="N1057" s="542" t="s">
        <v>848</v>
      </c>
      <c r="O1057" s="542"/>
      <c r="P1057" s="542"/>
      <c r="Q1057" s="542"/>
      <c r="R1057" s="542"/>
      <c r="S1057" s="542"/>
      <c r="T1057" s="542"/>
    </row>
    <row r="1058" spans="1:20" ht="14">
      <c r="A1058" s="1"/>
      <c r="C1058" s="542">
        <v>30337833577</v>
      </c>
      <c r="D1058" s="542" t="s">
        <v>846</v>
      </c>
      <c r="E1058" s="543">
        <v>45860</v>
      </c>
      <c r="F1058" s="542">
        <v>22</v>
      </c>
      <c r="G1058" s="543">
        <v>45817</v>
      </c>
      <c r="H1058" s="543">
        <v>45839</v>
      </c>
      <c r="I1058" s="542" t="s">
        <v>648</v>
      </c>
      <c r="J1058" s="542" t="s">
        <v>649</v>
      </c>
      <c r="K1058" s="542">
        <v>161.99</v>
      </c>
      <c r="L1058" s="542" t="s">
        <v>592</v>
      </c>
      <c r="M1058" s="542"/>
      <c r="N1058" s="542" t="s">
        <v>821</v>
      </c>
      <c r="O1058" s="542"/>
      <c r="P1058" s="542"/>
      <c r="Q1058" s="542"/>
      <c r="R1058" s="542"/>
      <c r="S1058" s="542"/>
      <c r="T1058" s="542"/>
    </row>
    <row r="1059" spans="1:20" ht="14">
      <c r="A1059" s="1"/>
      <c r="C1059" s="542">
        <v>30337833577</v>
      </c>
      <c r="D1059" s="542" t="s">
        <v>846</v>
      </c>
      <c r="E1059" s="543">
        <v>45860</v>
      </c>
      <c r="F1059" s="542">
        <v>22</v>
      </c>
      <c r="G1059" s="543">
        <v>45817</v>
      </c>
      <c r="H1059" s="543">
        <v>45839</v>
      </c>
      <c r="I1059" s="542" t="s">
        <v>651</v>
      </c>
      <c r="J1059" s="542" t="s">
        <v>652</v>
      </c>
      <c r="K1059" s="542"/>
      <c r="L1059" s="542" t="s">
        <v>653</v>
      </c>
      <c r="M1059" s="542"/>
      <c r="N1059" s="542" t="s">
        <v>821</v>
      </c>
      <c r="O1059" s="542"/>
      <c r="P1059" s="542"/>
      <c r="Q1059" s="542"/>
      <c r="R1059" s="542"/>
      <c r="S1059" s="542"/>
      <c r="T1059" s="542"/>
    </row>
    <row r="1060" spans="1:20" ht="14">
      <c r="A1060" s="1"/>
      <c r="C1060" s="542">
        <v>30337833577</v>
      </c>
      <c r="D1060" s="542" t="s">
        <v>846</v>
      </c>
      <c r="E1060" s="543">
        <v>45860</v>
      </c>
      <c r="F1060" s="542">
        <v>22</v>
      </c>
      <c r="G1060" s="543">
        <v>45817</v>
      </c>
      <c r="H1060" s="543">
        <v>45839</v>
      </c>
      <c r="I1060" s="542" t="s">
        <v>648</v>
      </c>
      <c r="J1060" s="542" t="s">
        <v>690</v>
      </c>
      <c r="K1060" s="542">
        <v>58.04</v>
      </c>
      <c r="L1060" s="542" t="s">
        <v>592</v>
      </c>
      <c r="M1060" s="542"/>
      <c r="N1060" s="542" t="s">
        <v>822</v>
      </c>
      <c r="O1060" s="542"/>
      <c r="P1060" s="542"/>
      <c r="Q1060" s="542"/>
      <c r="R1060" s="542"/>
      <c r="S1060" s="542"/>
      <c r="T1060" s="542"/>
    </row>
    <row r="1061" spans="1:20" ht="14">
      <c r="A1061" s="1"/>
      <c r="C1061" s="542">
        <v>30337833577</v>
      </c>
      <c r="D1061" s="542" t="s">
        <v>846</v>
      </c>
      <c r="E1061" s="543">
        <v>45860</v>
      </c>
      <c r="F1061" s="542">
        <v>22</v>
      </c>
      <c r="G1061" s="543">
        <v>45817</v>
      </c>
      <c r="H1061" s="543">
        <v>45839</v>
      </c>
      <c r="I1061" s="542" t="s">
        <v>651</v>
      </c>
      <c r="J1061" s="542" t="s">
        <v>652</v>
      </c>
      <c r="K1061" s="542"/>
      <c r="L1061" s="542" t="s">
        <v>653</v>
      </c>
      <c r="M1061" s="542"/>
      <c r="N1061" s="542" t="s">
        <v>822</v>
      </c>
      <c r="O1061" s="542"/>
      <c r="P1061" s="542"/>
      <c r="Q1061" s="542"/>
      <c r="R1061" s="542"/>
      <c r="S1061" s="542"/>
      <c r="T1061" s="542"/>
    </row>
    <row r="1062" spans="1:20" ht="14">
      <c r="A1062" s="1"/>
      <c r="C1062" s="542">
        <v>30337833577</v>
      </c>
      <c r="D1062" s="542" t="s">
        <v>846</v>
      </c>
      <c r="E1062" s="543">
        <v>45860</v>
      </c>
      <c r="F1062" s="542">
        <v>8</v>
      </c>
      <c r="G1062" s="543">
        <v>45839</v>
      </c>
      <c r="H1062" s="543">
        <v>45847</v>
      </c>
      <c r="I1062" s="542" t="s">
        <v>648</v>
      </c>
      <c r="J1062" s="542" t="s">
        <v>649</v>
      </c>
      <c r="K1062" s="547">
        <v>115.86</v>
      </c>
      <c r="L1062" s="542" t="s">
        <v>592</v>
      </c>
      <c r="M1062" s="542"/>
      <c r="N1062" s="542" t="s">
        <v>823</v>
      </c>
      <c r="O1062" s="542"/>
      <c r="P1062" s="542"/>
      <c r="Q1062" s="542"/>
      <c r="R1062" s="542"/>
      <c r="S1062" s="542"/>
      <c r="T1062" s="542"/>
    </row>
    <row r="1063" spans="1:20" ht="14">
      <c r="A1063" s="1"/>
      <c r="C1063" s="542">
        <v>30337833577</v>
      </c>
      <c r="D1063" s="542" t="s">
        <v>846</v>
      </c>
      <c r="E1063" s="543">
        <v>45860</v>
      </c>
      <c r="F1063" s="542">
        <v>8</v>
      </c>
      <c r="G1063" s="543">
        <v>45839</v>
      </c>
      <c r="H1063" s="543">
        <v>45847</v>
      </c>
      <c r="I1063" s="542" t="s">
        <v>651</v>
      </c>
      <c r="J1063" s="542" t="s">
        <v>652</v>
      </c>
      <c r="K1063" s="547"/>
      <c r="L1063" s="542" t="s">
        <v>653</v>
      </c>
      <c r="M1063" s="542"/>
      <c r="N1063" s="542" t="s">
        <v>823</v>
      </c>
      <c r="O1063" s="542"/>
      <c r="P1063" s="542"/>
      <c r="Q1063" s="542"/>
      <c r="R1063" s="542"/>
      <c r="S1063" s="542"/>
      <c r="T1063" s="542"/>
    </row>
    <row r="1064" spans="1:20" ht="14">
      <c r="A1064" s="1"/>
      <c r="C1064" s="542">
        <v>30337833577</v>
      </c>
      <c r="D1064" s="542" t="s">
        <v>846</v>
      </c>
      <c r="E1064" s="543">
        <v>45860</v>
      </c>
      <c r="F1064" s="542">
        <v>8</v>
      </c>
      <c r="G1064" s="543">
        <v>45839</v>
      </c>
      <c r="H1064" s="543">
        <v>45847</v>
      </c>
      <c r="I1064" s="542" t="s">
        <v>648</v>
      </c>
      <c r="J1064" s="542" t="s">
        <v>690</v>
      </c>
      <c r="K1064" s="547">
        <v>29.57</v>
      </c>
      <c r="L1064" s="542" t="s">
        <v>592</v>
      </c>
      <c r="M1064" s="542"/>
      <c r="N1064" s="542" t="s">
        <v>824</v>
      </c>
      <c r="O1064" s="542"/>
      <c r="P1064" s="542"/>
      <c r="Q1064" s="542"/>
      <c r="R1064" s="542"/>
      <c r="S1064" s="542"/>
      <c r="T1064" s="542"/>
    </row>
    <row r="1065" spans="1:20" ht="14">
      <c r="A1065" s="1"/>
      <c r="C1065" s="542">
        <v>30337833577</v>
      </c>
      <c r="D1065" s="542" t="s">
        <v>846</v>
      </c>
      <c r="E1065" s="543">
        <v>45860</v>
      </c>
      <c r="F1065" s="542"/>
      <c r="G1065" s="543"/>
      <c r="H1065" s="543"/>
      <c r="I1065" s="542" t="s">
        <v>658</v>
      </c>
      <c r="J1065" s="542" t="s">
        <v>659</v>
      </c>
      <c r="K1065" s="542"/>
      <c r="L1065" s="542"/>
      <c r="M1065" s="542"/>
      <c r="N1065" s="542" t="s">
        <v>849</v>
      </c>
      <c r="O1065" s="542"/>
      <c r="P1065" s="542"/>
      <c r="Q1065" s="542"/>
      <c r="R1065" s="542"/>
      <c r="S1065" s="542"/>
      <c r="T1065" s="542"/>
    </row>
    <row r="1066" spans="1:20" ht="14">
      <c r="A1066" s="1"/>
      <c r="C1066" s="542">
        <v>30337833577</v>
      </c>
      <c r="D1066" s="542" t="s">
        <v>846</v>
      </c>
      <c r="E1066" s="543">
        <v>45860</v>
      </c>
      <c r="F1066" s="542"/>
      <c r="G1066" s="543"/>
      <c r="H1066" s="543"/>
      <c r="I1066" s="542" t="s">
        <v>664</v>
      </c>
      <c r="J1066" s="542" t="s">
        <v>717</v>
      </c>
      <c r="K1066" s="542"/>
      <c r="L1066" s="542"/>
      <c r="M1066" s="542"/>
      <c r="N1066" s="542" t="s">
        <v>849</v>
      </c>
      <c r="O1066" s="542"/>
      <c r="P1066" s="542"/>
      <c r="Q1066" s="542"/>
      <c r="R1066" s="542"/>
      <c r="S1066" s="542"/>
      <c r="T1066" s="542"/>
    </row>
    <row r="1067" spans="1:20" ht="14">
      <c r="A1067" s="1"/>
      <c r="C1067" s="542">
        <v>30337833577</v>
      </c>
      <c r="D1067" s="542" t="s">
        <v>846</v>
      </c>
      <c r="E1067" s="543">
        <v>45860</v>
      </c>
      <c r="F1067" s="542"/>
      <c r="G1067" s="543"/>
      <c r="H1067" s="543"/>
      <c r="I1067" s="542" t="s">
        <v>664</v>
      </c>
      <c r="J1067" s="542" t="s">
        <v>665</v>
      </c>
      <c r="K1067" s="542"/>
      <c r="L1067" s="542"/>
      <c r="M1067" s="542"/>
      <c r="N1067" s="542" t="s">
        <v>849</v>
      </c>
      <c r="O1067" s="542"/>
      <c r="P1067" s="542"/>
      <c r="Q1067" s="542"/>
      <c r="R1067" s="542"/>
      <c r="S1067" s="542"/>
      <c r="T1067" s="542"/>
    </row>
    <row r="1068" spans="1:20" ht="14">
      <c r="A1068" s="1"/>
      <c r="C1068" s="542">
        <v>30337833577</v>
      </c>
      <c r="D1068" s="542" t="s">
        <v>846</v>
      </c>
      <c r="E1068" s="543">
        <v>45860</v>
      </c>
      <c r="F1068" s="542"/>
      <c r="G1068" s="543"/>
      <c r="H1068" s="543"/>
      <c r="I1068" s="542" t="s">
        <v>664</v>
      </c>
      <c r="J1068" s="542" t="s">
        <v>666</v>
      </c>
      <c r="K1068" s="542"/>
      <c r="L1068" s="542"/>
      <c r="M1068" s="542"/>
      <c r="N1068" s="542" t="s">
        <v>849</v>
      </c>
      <c r="O1068" s="542"/>
      <c r="P1068" s="542"/>
      <c r="Q1068" s="542"/>
      <c r="R1068" s="542"/>
      <c r="S1068" s="542"/>
      <c r="T1068" s="542"/>
    </row>
    <row r="1069" spans="1:20" ht="14">
      <c r="A1069" s="1"/>
      <c r="C1069" s="542">
        <v>30337833577</v>
      </c>
      <c r="D1069" s="542" t="s">
        <v>846</v>
      </c>
      <c r="E1069" s="543">
        <v>45860</v>
      </c>
      <c r="F1069" s="542"/>
      <c r="G1069" s="543"/>
      <c r="H1069" s="543"/>
      <c r="I1069" s="542" t="s">
        <v>667</v>
      </c>
      <c r="J1069" s="542" t="s">
        <v>659</v>
      </c>
      <c r="K1069" s="542"/>
      <c r="L1069" s="542"/>
      <c r="M1069" s="542"/>
      <c r="N1069" s="542" t="s">
        <v>849</v>
      </c>
      <c r="O1069" s="542"/>
      <c r="P1069" s="542"/>
      <c r="Q1069" s="542"/>
      <c r="R1069" s="542"/>
      <c r="S1069" s="542"/>
      <c r="T1069" s="542"/>
    </row>
    <row r="1070" spans="1:20" ht="14">
      <c r="A1070" s="1"/>
      <c r="C1070" s="542">
        <v>30337833577</v>
      </c>
      <c r="D1070" s="542" t="s">
        <v>846</v>
      </c>
      <c r="E1070" s="543">
        <v>45860</v>
      </c>
      <c r="F1070" s="542"/>
      <c r="G1070" s="543"/>
      <c r="H1070" s="543"/>
      <c r="I1070" s="542" t="s">
        <v>668</v>
      </c>
      <c r="J1070" s="542" t="s">
        <v>669</v>
      </c>
      <c r="K1070" s="542"/>
      <c r="L1070" s="542"/>
      <c r="M1070" s="542"/>
      <c r="N1070" s="542" t="s">
        <v>849</v>
      </c>
      <c r="O1070" s="542"/>
      <c r="P1070" s="542"/>
      <c r="Q1070" s="542"/>
      <c r="R1070" s="542"/>
      <c r="S1070" s="542"/>
      <c r="T1070" s="542"/>
    </row>
    <row r="1071" spans="1:20" ht="14">
      <c r="A1071" s="1"/>
      <c r="C1071" s="542">
        <v>30337833577</v>
      </c>
      <c r="D1071" s="542" t="s">
        <v>846</v>
      </c>
      <c r="E1071" s="543">
        <v>45860</v>
      </c>
      <c r="F1071" s="542"/>
      <c r="G1071" s="543"/>
      <c r="H1071" s="543"/>
      <c r="I1071" s="542" t="s">
        <v>670</v>
      </c>
      <c r="J1071" s="542" t="s">
        <v>633</v>
      </c>
      <c r="K1071" s="544">
        <f>K1062+K1064</f>
        <v>145.43</v>
      </c>
      <c r="L1071" s="542" t="s">
        <v>592</v>
      </c>
      <c r="M1071" s="542">
        <v>396.48</v>
      </c>
      <c r="N1071" s="542" t="s">
        <v>849</v>
      </c>
      <c r="O1071" s="542"/>
      <c r="P1071" s="542"/>
      <c r="Q1071" s="542"/>
      <c r="R1071" s="542"/>
      <c r="S1071" s="542"/>
      <c r="T1071" s="542"/>
    </row>
    <row r="1072" spans="1:20" ht="14">
      <c r="A1072" s="1"/>
      <c r="C1072" s="542">
        <v>30337833577</v>
      </c>
      <c r="D1072" s="542" t="s">
        <v>846</v>
      </c>
      <c r="E1072" s="543">
        <v>45860</v>
      </c>
      <c r="F1072" s="542"/>
      <c r="G1072" s="543"/>
      <c r="H1072" s="543"/>
      <c r="I1072" s="542" t="s">
        <v>671</v>
      </c>
      <c r="J1072" s="542" t="s">
        <v>671</v>
      </c>
      <c r="K1072" s="542"/>
      <c r="L1072" s="542"/>
      <c r="M1072" s="542"/>
      <c r="N1072" s="542" t="s">
        <v>849</v>
      </c>
      <c r="O1072" s="542"/>
      <c r="P1072" s="542"/>
      <c r="Q1072" s="542"/>
      <c r="R1072" s="542"/>
      <c r="S1072" s="542"/>
      <c r="T1072" s="542"/>
    </row>
    <row r="1073" spans="1:20" ht="14">
      <c r="A1073" s="1"/>
      <c r="C1073" s="548">
        <v>30337833577</v>
      </c>
      <c r="D1073" s="548" t="s">
        <v>846</v>
      </c>
      <c r="E1073" s="549">
        <v>45888</v>
      </c>
      <c r="F1073" s="548">
        <v>31</v>
      </c>
      <c r="G1073" s="549">
        <v>45847</v>
      </c>
      <c r="H1073" s="549">
        <v>45878</v>
      </c>
      <c r="I1073" s="548" t="s">
        <v>648</v>
      </c>
      <c r="J1073" s="548" t="s">
        <v>690</v>
      </c>
      <c r="K1073" s="548">
        <v>83.49</v>
      </c>
      <c r="L1073" s="548" t="s">
        <v>592</v>
      </c>
      <c r="M1073" s="548"/>
      <c r="N1073" s="548" t="s">
        <v>827</v>
      </c>
      <c r="O1073" s="548"/>
      <c r="P1073" s="548"/>
      <c r="Q1073" s="548"/>
      <c r="R1073" s="548"/>
      <c r="S1073" s="548"/>
      <c r="T1073" s="548"/>
    </row>
    <row r="1074" spans="1:20" ht="14">
      <c r="A1074" s="1"/>
      <c r="C1074" s="548">
        <v>30337833577</v>
      </c>
      <c r="D1074" s="548" t="s">
        <v>846</v>
      </c>
      <c r="E1074" s="549">
        <v>45888</v>
      </c>
      <c r="F1074" s="548">
        <v>31</v>
      </c>
      <c r="G1074" s="549">
        <v>45847</v>
      </c>
      <c r="H1074" s="549">
        <v>45878</v>
      </c>
      <c r="I1074" s="548" t="s">
        <v>648</v>
      </c>
      <c r="J1074" s="548" t="s">
        <v>649</v>
      </c>
      <c r="K1074" s="548">
        <v>279.68</v>
      </c>
      <c r="L1074" s="548" t="s">
        <v>592</v>
      </c>
      <c r="M1074" s="548"/>
      <c r="N1074" s="548" t="s">
        <v>826</v>
      </c>
      <c r="O1074" s="548"/>
      <c r="P1074" s="548"/>
      <c r="Q1074" s="548"/>
      <c r="R1074" s="548"/>
      <c r="S1074" s="548"/>
      <c r="T1074" s="548"/>
    </row>
    <row r="1075" spans="1:20" ht="14">
      <c r="A1075" s="1"/>
      <c r="C1075" s="548">
        <v>30337833577</v>
      </c>
      <c r="D1075" s="548" t="s">
        <v>846</v>
      </c>
      <c r="E1075" s="549">
        <v>45888</v>
      </c>
      <c r="F1075" s="548">
        <v>31</v>
      </c>
      <c r="G1075" s="549">
        <v>45847</v>
      </c>
      <c r="H1075" s="549">
        <v>45878</v>
      </c>
      <c r="I1075" s="548" t="s">
        <v>651</v>
      </c>
      <c r="J1075" s="548" t="s">
        <v>652</v>
      </c>
      <c r="K1075" s="548"/>
      <c r="L1075" s="548" t="s">
        <v>653</v>
      </c>
      <c r="M1075" s="548"/>
      <c r="N1075" s="548" t="s">
        <v>826</v>
      </c>
      <c r="O1075" s="548"/>
      <c r="P1075" s="548"/>
      <c r="Q1075" s="548"/>
      <c r="R1075" s="548"/>
      <c r="S1075" s="548"/>
      <c r="T1075" s="548"/>
    </row>
    <row r="1076" spans="1:20" ht="14">
      <c r="A1076" s="1"/>
      <c r="C1076" s="545">
        <v>30337833577</v>
      </c>
      <c r="D1076" s="545" t="s">
        <v>846</v>
      </c>
      <c r="E1076" s="546">
        <v>45888</v>
      </c>
      <c r="F1076" s="545"/>
      <c r="G1076" s="546"/>
      <c r="H1076" s="546"/>
      <c r="I1076" s="545" t="s">
        <v>658</v>
      </c>
      <c r="J1076" s="545" t="s">
        <v>659</v>
      </c>
      <c r="K1076" s="545"/>
      <c r="L1076" s="545"/>
      <c r="M1076" s="545"/>
      <c r="N1076" s="545" t="s">
        <v>850</v>
      </c>
      <c r="O1076" s="545"/>
      <c r="P1076" s="545"/>
      <c r="Q1076" s="545"/>
      <c r="R1076" s="545"/>
      <c r="S1076" s="545"/>
      <c r="T1076" s="545"/>
    </row>
    <row r="1077" spans="1:20" ht="14">
      <c r="A1077" s="1"/>
      <c r="C1077" s="545">
        <v>30337833577</v>
      </c>
      <c r="D1077" s="545" t="s">
        <v>846</v>
      </c>
      <c r="E1077" s="546">
        <v>45888</v>
      </c>
      <c r="F1077" s="545"/>
      <c r="G1077" s="546"/>
      <c r="H1077" s="546"/>
      <c r="I1077" s="545" t="s">
        <v>664</v>
      </c>
      <c r="J1077" s="545" t="s">
        <v>674</v>
      </c>
      <c r="K1077" s="545"/>
      <c r="L1077" s="545"/>
      <c r="M1077" s="545"/>
      <c r="N1077" s="545" t="s">
        <v>850</v>
      </c>
      <c r="O1077" s="545"/>
      <c r="P1077" s="545"/>
      <c r="Q1077" s="545"/>
      <c r="R1077" s="545"/>
      <c r="S1077" s="545"/>
      <c r="T1077" s="545"/>
    </row>
    <row r="1078" spans="1:20" ht="14">
      <c r="A1078" s="1"/>
      <c r="C1078" s="545">
        <v>30337833577</v>
      </c>
      <c r="D1078" s="545" t="s">
        <v>846</v>
      </c>
      <c r="E1078" s="546">
        <v>45888</v>
      </c>
      <c r="F1078" s="545"/>
      <c r="G1078" s="546"/>
      <c r="H1078" s="546"/>
      <c r="I1078" s="545" t="s">
        <v>667</v>
      </c>
      <c r="J1078" s="545" t="s">
        <v>659</v>
      </c>
      <c r="K1078" s="545"/>
      <c r="L1078" s="545"/>
      <c r="M1078" s="545"/>
      <c r="N1078" s="545" t="s">
        <v>850</v>
      </c>
      <c r="O1078" s="545"/>
      <c r="P1078" s="545"/>
      <c r="Q1078" s="545"/>
      <c r="R1078" s="545"/>
      <c r="S1078" s="545"/>
      <c r="T1078" s="545"/>
    </row>
    <row r="1079" spans="1:20" ht="14">
      <c r="A1079" s="1"/>
      <c r="C1079" s="545">
        <v>30337833577</v>
      </c>
      <c r="D1079" s="545" t="s">
        <v>846</v>
      </c>
      <c r="E1079" s="546">
        <v>45888</v>
      </c>
      <c r="F1079" s="545"/>
      <c r="G1079" s="546"/>
      <c r="H1079" s="546"/>
      <c r="I1079" s="545" t="s">
        <v>668</v>
      </c>
      <c r="J1079" s="545" t="s">
        <v>669</v>
      </c>
      <c r="K1079" s="545"/>
      <c r="L1079" s="545"/>
      <c r="M1079" s="545"/>
      <c r="N1079" s="545" t="s">
        <v>850</v>
      </c>
      <c r="O1079" s="545"/>
      <c r="P1079" s="545"/>
      <c r="Q1079" s="545"/>
      <c r="R1079" s="545"/>
      <c r="S1079" s="545"/>
      <c r="T1079" s="545"/>
    </row>
    <row r="1080" spans="1:20" ht="14">
      <c r="A1080" s="1"/>
      <c r="C1080" s="545">
        <v>30337833577</v>
      </c>
      <c r="D1080" s="545" t="s">
        <v>846</v>
      </c>
      <c r="E1080" s="546">
        <v>45888</v>
      </c>
      <c r="F1080" s="545"/>
      <c r="G1080" s="546"/>
      <c r="H1080" s="546"/>
      <c r="I1080" s="545" t="s">
        <v>670</v>
      </c>
      <c r="J1080" s="545" t="s">
        <v>633</v>
      </c>
      <c r="K1080" s="545"/>
      <c r="L1080" s="545"/>
      <c r="M1080" s="544">
        <v>363.17</v>
      </c>
      <c r="N1080" s="545" t="s">
        <v>850</v>
      </c>
      <c r="O1080" s="545"/>
      <c r="P1080" s="545"/>
      <c r="Q1080" s="545"/>
      <c r="R1080" s="545"/>
      <c r="S1080" s="545"/>
      <c r="T1080" s="545"/>
    </row>
    <row r="1081" spans="1:20" ht="14">
      <c r="A1081" s="1"/>
      <c r="C1081" s="545">
        <v>30337833577</v>
      </c>
      <c r="D1081" s="545" t="s">
        <v>846</v>
      </c>
      <c r="E1081" s="546">
        <v>45888</v>
      </c>
      <c r="F1081" s="545"/>
      <c r="G1081" s="546"/>
      <c r="H1081" s="546"/>
      <c r="I1081" s="545" t="s">
        <v>671</v>
      </c>
      <c r="J1081" s="545" t="s">
        <v>671</v>
      </c>
      <c r="K1081" s="545"/>
      <c r="L1081" s="545"/>
      <c r="M1081" s="545"/>
      <c r="N1081" s="545" t="s">
        <v>850</v>
      </c>
      <c r="O1081" s="545"/>
      <c r="P1081" s="545"/>
      <c r="Q1081" s="545"/>
      <c r="R1081" s="545"/>
      <c r="S1081" s="545"/>
      <c r="T1081" s="545"/>
    </row>
    <row r="1082" spans="1:20" ht="14">
      <c r="A1082" s="1"/>
      <c r="C1082" s="548">
        <v>30337833577</v>
      </c>
      <c r="D1082" s="548" t="s">
        <v>846</v>
      </c>
      <c r="E1082" s="549">
        <v>45922</v>
      </c>
      <c r="F1082" s="548">
        <v>31</v>
      </c>
      <c r="G1082" s="549">
        <v>45847</v>
      </c>
      <c r="H1082" s="549">
        <v>45878</v>
      </c>
      <c r="I1082" s="548" t="s">
        <v>648</v>
      </c>
      <c r="J1082" s="548" t="s">
        <v>690</v>
      </c>
      <c r="K1082" s="548">
        <v>83.73</v>
      </c>
      <c r="L1082" s="548" t="s">
        <v>592</v>
      </c>
      <c r="M1082" s="548"/>
      <c r="N1082" s="548" t="s">
        <v>827</v>
      </c>
      <c r="O1082" s="548"/>
      <c r="P1082" s="548"/>
      <c r="Q1082" s="548"/>
      <c r="R1082" s="548"/>
      <c r="S1082" s="548"/>
      <c r="T1082" s="548"/>
    </row>
    <row r="1083" spans="1:20" ht="14">
      <c r="A1083" s="1"/>
      <c r="C1083" s="548">
        <v>30337833577</v>
      </c>
      <c r="D1083" s="548" t="s">
        <v>846</v>
      </c>
      <c r="E1083" s="549">
        <v>45922</v>
      </c>
      <c r="F1083" s="548">
        <v>31</v>
      </c>
      <c r="G1083" s="549">
        <v>45847</v>
      </c>
      <c r="H1083" s="549">
        <v>45878</v>
      </c>
      <c r="I1083" s="548" t="s">
        <v>648</v>
      </c>
      <c r="J1083" s="548" t="s">
        <v>649</v>
      </c>
      <c r="K1083" s="548">
        <v>276.26</v>
      </c>
      <c r="L1083" s="548" t="s">
        <v>592</v>
      </c>
      <c r="M1083" s="548"/>
      <c r="N1083" s="548" t="s">
        <v>826</v>
      </c>
      <c r="O1083" s="548"/>
      <c r="P1083" s="548"/>
      <c r="Q1083" s="548"/>
      <c r="R1083" s="548"/>
      <c r="S1083" s="548"/>
      <c r="T1083" s="548"/>
    </row>
    <row r="1084" spans="1:20" ht="14">
      <c r="A1084" s="1"/>
      <c r="C1084" s="548">
        <v>30337833577</v>
      </c>
      <c r="D1084" s="548" t="s">
        <v>846</v>
      </c>
      <c r="E1084" s="549">
        <v>45922</v>
      </c>
      <c r="F1084" s="548">
        <v>31</v>
      </c>
      <c r="G1084" s="549">
        <v>45847</v>
      </c>
      <c r="H1084" s="549">
        <v>45878</v>
      </c>
      <c r="I1084" s="548" t="s">
        <v>651</v>
      </c>
      <c r="J1084" s="548" t="s">
        <v>652</v>
      </c>
      <c r="K1084" s="548"/>
      <c r="L1084" s="548" t="s">
        <v>653</v>
      </c>
      <c r="M1084" s="548"/>
      <c r="N1084" s="548" t="s">
        <v>826</v>
      </c>
      <c r="O1084" s="548"/>
      <c r="P1084" s="548"/>
      <c r="Q1084" s="548"/>
      <c r="R1084" s="548"/>
      <c r="S1084" s="548"/>
      <c r="T1084" s="548"/>
    </row>
    <row r="1085" spans="1:20" ht="14">
      <c r="A1085" s="1"/>
      <c r="C1085" s="542">
        <v>30337833577</v>
      </c>
      <c r="D1085" s="542" t="s">
        <v>846</v>
      </c>
      <c r="E1085" s="543">
        <v>45922</v>
      </c>
      <c r="F1085" s="542">
        <v>31</v>
      </c>
      <c r="G1085" s="543">
        <v>45878</v>
      </c>
      <c r="H1085" s="543">
        <v>45909</v>
      </c>
      <c r="I1085" s="542" t="s">
        <v>648</v>
      </c>
      <c r="J1085" s="542" t="s">
        <v>690</v>
      </c>
      <c r="K1085" s="547">
        <v>81.349999999999994</v>
      </c>
      <c r="L1085" s="542" t="s">
        <v>592</v>
      </c>
      <c r="M1085" s="542"/>
      <c r="N1085" s="542" t="s">
        <v>830</v>
      </c>
      <c r="O1085" s="542"/>
      <c r="P1085" s="542"/>
      <c r="Q1085" s="542"/>
      <c r="R1085" s="542"/>
      <c r="S1085" s="542"/>
      <c r="T1085" s="542"/>
    </row>
    <row r="1086" spans="1:20" ht="14">
      <c r="A1086" s="1"/>
      <c r="C1086" s="542">
        <v>30337833577</v>
      </c>
      <c r="D1086" s="542" t="s">
        <v>846</v>
      </c>
      <c r="E1086" s="543">
        <v>45922</v>
      </c>
      <c r="F1086" s="542">
        <v>31</v>
      </c>
      <c r="G1086" s="543">
        <v>45878</v>
      </c>
      <c r="H1086" s="543">
        <v>45909</v>
      </c>
      <c r="I1086" s="542" t="s">
        <v>648</v>
      </c>
      <c r="J1086" s="542" t="s">
        <v>649</v>
      </c>
      <c r="K1086" s="547">
        <v>248.98</v>
      </c>
      <c r="L1086" s="542" t="s">
        <v>592</v>
      </c>
      <c r="M1086" s="542"/>
      <c r="N1086" s="542" t="s">
        <v>829</v>
      </c>
      <c r="O1086" s="542"/>
      <c r="P1086" s="542"/>
      <c r="Q1086" s="542"/>
      <c r="R1086" s="542"/>
      <c r="S1086" s="542"/>
      <c r="T1086" s="542"/>
    </row>
    <row r="1087" spans="1:20" ht="14">
      <c r="A1087" s="1"/>
      <c r="C1087" s="542">
        <v>30337833577</v>
      </c>
      <c r="D1087" s="542" t="s">
        <v>846</v>
      </c>
      <c r="E1087" s="543">
        <v>45922</v>
      </c>
      <c r="F1087" s="542">
        <v>31</v>
      </c>
      <c r="G1087" s="543">
        <v>45878</v>
      </c>
      <c r="H1087" s="543">
        <v>45909</v>
      </c>
      <c r="I1087" s="542" t="s">
        <v>651</v>
      </c>
      <c r="J1087" s="542" t="s">
        <v>652</v>
      </c>
      <c r="K1087" s="542"/>
      <c r="L1087" s="542" t="s">
        <v>653</v>
      </c>
      <c r="M1087" s="542"/>
      <c r="N1087" s="542" t="s">
        <v>829</v>
      </c>
      <c r="O1087" s="542"/>
      <c r="P1087" s="542"/>
      <c r="Q1087" s="542"/>
      <c r="R1087" s="542"/>
      <c r="S1087" s="542"/>
      <c r="T1087" s="542"/>
    </row>
    <row r="1088" spans="1:20" ht="14">
      <c r="A1088" s="1"/>
      <c r="C1088" s="542">
        <v>30337833577</v>
      </c>
      <c r="D1088" s="542" t="s">
        <v>846</v>
      </c>
      <c r="E1088" s="543">
        <v>45922</v>
      </c>
      <c r="F1088" s="542"/>
      <c r="G1088" s="543"/>
      <c r="H1088" s="543"/>
      <c r="I1088" s="542" t="s">
        <v>658</v>
      </c>
      <c r="J1088" s="542" t="s">
        <v>659</v>
      </c>
      <c r="K1088" s="542"/>
      <c r="L1088" s="542"/>
      <c r="M1088" s="542"/>
      <c r="N1088" s="542" t="s">
        <v>851</v>
      </c>
      <c r="O1088" s="542"/>
      <c r="P1088" s="542"/>
      <c r="Q1088" s="542"/>
      <c r="R1088" s="542"/>
      <c r="S1088" s="542"/>
      <c r="T1088" s="542"/>
    </row>
    <row r="1089" spans="1:20" ht="14">
      <c r="A1089" s="1"/>
      <c r="C1089" s="542">
        <v>30337833577</v>
      </c>
      <c r="D1089" s="542" t="s">
        <v>846</v>
      </c>
      <c r="E1089" s="543">
        <v>45922</v>
      </c>
      <c r="F1089" s="542"/>
      <c r="G1089" s="543"/>
      <c r="H1089" s="543"/>
      <c r="I1089" s="542" t="s">
        <v>664</v>
      </c>
      <c r="J1089" s="542" t="s">
        <v>717</v>
      </c>
      <c r="K1089" s="542"/>
      <c r="L1089" s="542"/>
      <c r="M1089" s="542"/>
      <c r="N1089" s="542" t="s">
        <v>851</v>
      </c>
      <c r="O1089" s="542"/>
      <c r="P1089" s="542"/>
      <c r="Q1089" s="542"/>
      <c r="R1089" s="542"/>
      <c r="S1089" s="542"/>
      <c r="T1089" s="542"/>
    </row>
    <row r="1090" spans="1:20" ht="14">
      <c r="A1090" s="1"/>
      <c r="C1090" s="542">
        <v>30337833577</v>
      </c>
      <c r="D1090" s="542" t="s">
        <v>846</v>
      </c>
      <c r="E1090" s="543">
        <v>45922</v>
      </c>
      <c r="F1090" s="542"/>
      <c r="G1090" s="543"/>
      <c r="H1090" s="543"/>
      <c r="I1090" s="542" t="s">
        <v>664</v>
      </c>
      <c r="J1090" s="542" t="s">
        <v>677</v>
      </c>
      <c r="K1090" s="542"/>
      <c r="L1090" s="542"/>
      <c r="M1090" s="542"/>
      <c r="N1090" s="542" t="s">
        <v>851</v>
      </c>
      <c r="O1090" s="542"/>
      <c r="P1090" s="542"/>
      <c r="Q1090" s="542"/>
      <c r="R1090" s="542"/>
      <c r="S1090" s="542"/>
      <c r="T1090" s="542"/>
    </row>
    <row r="1091" spans="1:20" ht="14">
      <c r="A1091" s="1"/>
      <c r="C1091" s="542">
        <v>30337833577</v>
      </c>
      <c r="D1091" s="542" t="s">
        <v>846</v>
      </c>
      <c r="E1091" s="543">
        <v>45922</v>
      </c>
      <c r="F1091" s="542"/>
      <c r="G1091" s="543"/>
      <c r="H1091" s="543"/>
      <c r="I1091" s="542" t="s">
        <v>667</v>
      </c>
      <c r="J1091" s="542" t="s">
        <v>659</v>
      </c>
      <c r="K1091" s="542"/>
      <c r="L1091" s="542"/>
      <c r="M1091" s="542"/>
      <c r="N1091" s="542" t="s">
        <v>851</v>
      </c>
      <c r="O1091" s="542"/>
      <c r="P1091" s="542"/>
      <c r="Q1091" s="542"/>
      <c r="R1091" s="542"/>
      <c r="S1091" s="542"/>
      <c r="T1091" s="542"/>
    </row>
    <row r="1092" spans="1:20" ht="14">
      <c r="A1092" s="1"/>
      <c r="C1092" s="542">
        <v>30337833577</v>
      </c>
      <c r="D1092" s="542" t="s">
        <v>846</v>
      </c>
      <c r="E1092" s="543">
        <v>45922</v>
      </c>
      <c r="F1092" s="542"/>
      <c r="G1092" s="543"/>
      <c r="H1092" s="543"/>
      <c r="I1092" s="542" t="s">
        <v>668</v>
      </c>
      <c r="J1092" s="542" t="s">
        <v>669</v>
      </c>
      <c r="K1092" s="542"/>
      <c r="L1092" s="542"/>
      <c r="M1092" s="542"/>
      <c r="N1092" s="542" t="s">
        <v>851</v>
      </c>
      <c r="O1092" s="542"/>
      <c r="P1092" s="542"/>
      <c r="Q1092" s="542"/>
      <c r="R1092" s="542"/>
      <c r="S1092" s="542"/>
      <c r="T1092" s="542"/>
    </row>
    <row r="1093" spans="1:20" ht="14">
      <c r="A1093" s="1"/>
      <c r="C1093" s="542">
        <v>30337833577</v>
      </c>
      <c r="D1093" s="542" t="s">
        <v>846</v>
      </c>
      <c r="E1093" s="543">
        <v>45922</v>
      </c>
      <c r="F1093" s="542"/>
      <c r="G1093" s="543"/>
      <c r="H1093" s="543"/>
      <c r="I1093" s="542" t="s">
        <v>670</v>
      </c>
      <c r="J1093" s="542" t="s">
        <v>633</v>
      </c>
      <c r="K1093" s="544">
        <f>K1085+K1086</f>
        <v>330.33</v>
      </c>
      <c r="L1093" s="542"/>
      <c r="M1093" s="542">
        <v>690.32</v>
      </c>
      <c r="N1093" s="542" t="s">
        <v>851</v>
      </c>
      <c r="O1093" s="542"/>
      <c r="P1093" s="542"/>
      <c r="Q1093" s="542"/>
      <c r="R1093" s="542"/>
      <c r="S1093" s="542"/>
      <c r="T1093" s="542"/>
    </row>
    <row r="1094" spans="1:20" ht="14">
      <c r="A1094" s="1"/>
      <c r="C1094" s="542">
        <v>30337833577</v>
      </c>
      <c r="D1094" s="542" t="s">
        <v>846</v>
      </c>
      <c r="E1094" s="543">
        <v>45922</v>
      </c>
      <c r="F1094" s="542"/>
      <c r="G1094" s="543"/>
      <c r="H1094" s="543"/>
      <c r="I1094" s="542" t="s">
        <v>671</v>
      </c>
      <c r="J1094" s="542" t="s">
        <v>671</v>
      </c>
      <c r="K1094" s="542"/>
      <c r="L1094" s="542"/>
      <c r="M1094" s="542"/>
      <c r="N1094" s="542" t="s">
        <v>851</v>
      </c>
      <c r="O1094" s="542"/>
      <c r="P1094" s="542"/>
      <c r="Q1094" s="542"/>
      <c r="R1094" s="542"/>
      <c r="S1094" s="542"/>
      <c r="T1094" s="542"/>
    </row>
    <row r="1095" spans="1:20" ht="14">
      <c r="A1095" s="1"/>
      <c r="C1095" s="545">
        <v>30337833577</v>
      </c>
      <c r="D1095" s="545" t="s">
        <v>846</v>
      </c>
      <c r="E1095" s="546">
        <v>45950</v>
      </c>
      <c r="F1095" s="545">
        <v>30</v>
      </c>
      <c r="G1095" s="546">
        <v>45909</v>
      </c>
      <c r="H1095" s="546">
        <v>45939</v>
      </c>
      <c r="I1095" s="545" t="s">
        <v>648</v>
      </c>
      <c r="J1095" s="545" t="s">
        <v>690</v>
      </c>
      <c r="K1095" s="545">
        <v>67.17</v>
      </c>
      <c r="L1095" s="545" t="s">
        <v>592</v>
      </c>
      <c r="M1095" s="545"/>
      <c r="N1095" s="545" t="s">
        <v>833</v>
      </c>
      <c r="O1095" s="545"/>
      <c r="P1095" s="545"/>
      <c r="Q1095" s="545"/>
      <c r="R1095" s="545"/>
      <c r="S1095" s="545"/>
      <c r="T1095" s="545"/>
    </row>
    <row r="1096" spans="1:20" ht="14">
      <c r="A1096" s="1"/>
      <c r="C1096" s="545">
        <v>30337833577</v>
      </c>
      <c r="D1096" s="545" t="s">
        <v>846</v>
      </c>
      <c r="E1096" s="546">
        <v>45950</v>
      </c>
      <c r="F1096" s="545">
        <v>30</v>
      </c>
      <c r="G1096" s="546">
        <v>45909</v>
      </c>
      <c r="H1096" s="546">
        <v>45939</v>
      </c>
      <c r="I1096" s="545" t="s">
        <v>648</v>
      </c>
      <c r="J1096" s="545" t="s">
        <v>649</v>
      </c>
      <c r="K1096" s="545">
        <v>339.12</v>
      </c>
      <c r="L1096" s="545" t="s">
        <v>592</v>
      </c>
      <c r="M1096" s="545"/>
      <c r="N1096" s="545" t="s">
        <v>832</v>
      </c>
      <c r="O1096" s="545"/>
      <c r="P1096" s="545"/>
      <c r="Q1096" s="545"/>
      <c r="R1096" s="545"/>
      <c r="S1096" s="545"/>
      <c r="T1096" s="545"/>
    </row>
    <row r="1097" spans="1:20" ht="14">
      <c r="A1097" s="1"/>
      <c r="C1097" s="545">
        <v>30337833577</v>
      </c>
      <c r="D1097" s="545" t="s">
        <v>846</v>
      </c>
      <c r="E1097" s="546">
        <v>45950</v>
      </c>
      <c r="F1097" s="545">
        <v>30</v>
      </c>
      <c r="G1097" s="546">
        <v>45909</v>
      </c>
      <c r="H1097" s="546">
        <v>45939</v>
      </c>
      <c r="I1097" s="545" t="s">
        <v>651</v>
      </c>
      <c r="J1097" s="545" t="s">
        <v>652</v>
      </c>
      <c r="K1097" s="545"/>
      <c r="L1097" s="545" t="s">
        <v>653</v>
      </c>
      <c r="M1097" s="545"/>
      <c r="N1097" s="545" t="s">
        <v>832</v>
      </c>
      <c r="O1097" s="545"/>
      <c r="P1097" s="545"/>
      <c r="Q1097" s="545"/>
      <c r="R1097" s="545"/>
      <c r="S1097" s="545"/>
      <c r="T1097" s="545"/>
    </row>
    <row r="1098" spans="1:20" ht="14">
      <c r="A1098" s="1"/>
      <c r="C1098" s="545">
        <v>30337833577</v>
      </c>
      <c r="D1098" s="545" t="s">
        <v>846</v>
      </c>
      <c r="E1098" s="546">
        <v>45950</v>
      </c>
      <c r="F1098" s="545"/>
      <c r="G1098" s="546"/>
      <c r="H1098" s="546"/>
      <c r="I1098" s="545" t="s">
        <v>658</v>
      </c>
      <c r="J1098" s="545" t="s">
        <v>659</v>
      </c>
      <c r="K1098" s="545"/>
      <c r="L1098" s="545"/>
      <c r="M1098" s="545"/>
      <c r="N1098" s="545" t="s">
        <v>852</v>
      </c>
      <c r="O1098" s="545"/>
      <c r="P1098" s="545"/>
      <c r="Q1098" s="545"/>
      <c r="R1098" s="545"/>
      <c r="S1098" s="545"/>
      <c r="T1098" s="545"/>
    </row>
    <row r="1099" spans="1:20" ht="14">
      <c r="A1099" s="1"/>
      <c r="C1099" s="545">
        <v>30337833577</v>
      </c>
      <c r="D1099" s="545" t="s">
        <v>846</v>
      </c>
      <c r="E1099" s="546">
        <v>45950</v>
      </c>
      <c r="F1099" s="545"/>
      <c r="G1099" s="546"/>
      <c r="H1099" s="546"/>
      <c r="I1099" s="545" t="s">
        <v>664</v>
      </c>
      <c r="J1099" s="545" t="s">
        <v>677</v>
      </c>
      <c r="K1099" s="545"/>
      <c r="L1099" s="545"/>
      <c r="M1099" s="545"/>
      <c r="N1099" s="545" t="s">
        <v>852</v>
      </c>
      <c r="O1099" s="545"/>
      <c r="P1099" s="545"/>
      <c r="Q1099" s="545"/>
      <c r="R1099" s="545"/>
      <c r="S1099" s="545"/>
      <c r="T1099" s="545"/>
    </row>
    <row r="1100" spans="1:20" ht="14">
      <c r="A1100" s="1"/>
      <c r="C1100" s="545">
        <v>30337833577</v>
      </c>
      <c r="D1100" s="545" t="s">
        <v>846</v>
      </c>
      <c r="E1100" s="546">
        <v>45950</v>
      </c>
      <c r="F1100" s="545"/>
      <c r="G1100" s="546"/>
      <c r="H1100" s="546"/>
      <c r="I1100" s="545" t="s">
        <v>664</v>
      </c>
      <c r="J1100" s="545" t="s">
        <v>666</v>
      </c>
      <c r="K1100" s="545"/>
      <c r="L1100" s="545"/>
      <c r="M1100" s="545"/>
      <c r="N1100" s="545" t="s">
        <v>852</v>
      </c>
      <c r="O1100" s="545"/>
      <c r="P1100" s="545"/>
      <c r="Q1100" s="545"/>
      <c r="R1100" s="545"/>
      <c r="S1100" s="545"/>
      <c r="T1100" s="545"/>
    </row>
    <row r="1101" spans="1:20" ht="14">
      <c r="A1101" s="1"/>
      <c r="C1101" s="545">
        <v>30337833577</v>
      </c>
      <c r="D1101" s="545" t="s">
        <v>846</v>
      </c>
      <c r="E1101" s="546">
        <v>45950</v>
      </c>
      <c r="F1101" s="545"/>
      <c r="G1101" s="546"/>
      <c r="H1101" s="546"/>
      <c r="I1101" s="545" t="s">
        <v>667</v>
      </c>
      <c r="J1101" s="545" t="s">
        <v>659</v>
      </c>
      <c r="K1101" s="545"/>
      <c r="L1101" s="545"/>
      <c r="M1101" s="545"/>
      <c r="N1101" s="545" t="s">
        <v>852</v>
      </c>
      <c r="O1101" s="545"/>
      <c r="P1101" s="545"/>
      <c r="Q1101" s="545"/>
      <c r="R1101" s="545"/>
      <c r="S1101" s="545"/>
      <c r="T1101" s="545"/>
    </row>
    <row r="1102" spans="1:20" ht="14">
      <c r="A1102" s="1"/>
      <c r="C1102" s="545">
        <v>30337833577</v>
      </c>
      <c r="D1102" s="545" t="s">
        <v>846</v>
      </c>
      <c r="E1102" s="546">
        <v>45950</v>
      </c>
      <c r="F1102" s="545"/>
      <c r="G1102" s="546"/>
      <c r="H1102" s="546"/>
      <c r="I1102" s="545" t="s">
        <v>668</v>
      </c>
      <c r="J1102" s="545" t="s">
        <v>669</v>
      </c>
      <c r="K1102" s="545"/>
      <c r="L1102" s="545"/>
      <c r="M1102" s="545"/>
      <c r="N1102" s="545" t="s">
        <v>852</v>
      </c>
      <c r="O1102" s="545"/>
      <c r="P1102" s="545"/>
      <c r="Q1102" s="545"/>
      <c r="R1102" s="545"/>
      <c r="S1102" s="545"/>
      <c r="T1102" s="545"/>
    </row>
    <row r="1103" spans="1:20" ht="14">
      <c r="A1103" s="1"/>
      <c r="C1103" s="545">
        <v>30337833577</v>
      </c>
      <c r="D1103" s="545" t="s">
        <v>846</v>
      </c>
      <c r="E1103" s="546">
        <v>45950</v>
      </c>
      <c r="F1103" s="545"/>
      <c r="G1103" s="546"/>
      <c r="H1103" s="546"/>
      <c r="I1103" s="545" t="s">
        <v>670</v>
      </c>
      <c r="J1103" s="545" t="s">
        <v>633</v>
      </c>
      <c r="K1103" s="545"/>
      <c r="L1103" s="545"/>
      <c r="M1103" s="544">
        <v>406.29</v>
      </c>
      <c r="N1103" s="545" t="s">
        <v>852</v>
      </c>
      <c r="O1103" s="545"/>
      <c r="P1103" s="545"/>
      <c r="Q1103" s="545"/>
      <c r="R1103" s="545"/>
      <c r="S1103" s="545"/>
      <c r="T1103" s="545"/>
    </row>
    <row r="1104" spans="1:20" ht="14">
      <c r="A1104" s="1"/>
      <c r="C1104" s="545">
        <v>30337833577</v>
      </c>
      <c r="D1104" s="545" t="s">
        <v>846</v>
      </c>
      <c r="E1104" s="546">
        <v>45950</v>
      </c>
      <c r="F1104" s="545"/>
      <c r="G1104" s="546"/>
      <c r="H1104" s="546"/>
      <c r="I1104" s="545" t="s">
        <v>671</v>
      </c>
      <c r="J1104" s="545" t="s">
        <v>671</v>
      </c>
      <c r="K1104" s="545"/>
      <c r="L1104" s="545"/>
      <c r="M1104" s="545"/>
      <c r="N1104" s="545" t="s">
        <v>852</v>
      </c>
      <c r="O1104" s="545"/>
      <c r="P1104" s="545"/>
      <c r="Q1104" s="545"/>
      <c r="R1104" s="545"/>
      <c r="S1104" s="545"/>
      <c r="T1104" s="545"/>
    </row>
    <row r="1105" spans="1:20" ht="14">
      <c r="A1105" s="1"/>
      <c r="C1105" s="542">
        <v>30337833577</v>
      </c>
      <c r="D1105" s="542" t="s">
        <v>846</v>
      </c>
      <c r="E1105" s="543">
        <v>45980</v>
      </c>
      <c r="F1105" s="542">
        <v>31</v>
      </c>
      <c r="G1105" s="543">
        <v>45939</v>
      </c>
      <c r="H1105" s="543">
        <v>45970</v>
      </c>
      <c r="I1105" s="542" t="s">
        <v>648</v>
      </c>
      <c r="J1105" s="542" t="s">
        <v>690</v>
      </c>
      <c r="K1105" s="542">
        <v>55.3</v>
      </c>
      <c r="L1105" s="542" t="s">
        <v>592</v>
      </c>
      <c r="M1105" s="542"/>
      <c r="N1105" s="542" t="s">
        <v>836</v>
      </c>
      <c r="O1105" s="542"/>
      <c r="P1105" s="542"/>
      <c r="Q1105" s="542"/>
      <c r="R1105" s="542"/>
      <c r="S1105" s="542"/>
      <c r="T1105" s="542"/>
    </row>
    <row r="1106" spans="1:20" ht="14">
      <c r="A1106" s="1"/>
      <c r="C1106" s="542">
        <v>30337833577</v>
      </c>
      <c r="D1106" s="542" t="s">
        <v>846</v>
      </c>
      <c r="E1106" s="543">
        <v>45980</v>
      </c>
      <c r="F1106" s="542">
        <v>31</v>
      </c>
      <c r="G1106" s="543">
        <v>45939</v>
      </c>
      <c r="H1106" s="543">
        <v>45970</v>
      </c>
      <c r="I1106" s="542" t="s">
        <v>648</v>
      </c>
      <c r="J1106" s="542" t="s">
        <v>649</v>
      </c>
      <c r="K1106" s="542">
        <v>625.22</v>
      </c>
      <c r="L1106" s="542" t="s">
        <v>592</v>
      </c>
      <c r="M1106" s="542"/>
      <c r="N1106" s="542" t="s">
        <v>835</v>
      </c>
      <c r="O1106" s="542"/>
      <c r="P1106" s="542"/>
      <c r="Q1106" s="542"/>
      <c r="R1106" s="542"/>
      <c r="S1106" s="542"/>
      <c r="T1106" s="542"/>
    </row>
    <row r="1107" spans="1:20" ht="14">
      <c r="A1107" s="1"/>
      <c r="C1107" s="542">
        <v>30337833577</v>
      </c>
      <c r="D1107" s="542" t="s">
        <v>846</v>
      </c>
      <c r="E1107" s="543">
        <v>45980</v>
      </c>
      <c r="F1107" s="542">
        <v>31</v>
      </c>
      <c r="G1107" s="543">
        <v>45939</v>
      </c>
      <c r="H1107" s="543">
        <v>45970</v>
      </c>
      <c r="I1107" s="542" t="s">
        <v>651</v>
      </c>
      <c r="J1107" s="542" t="s">
        <v>652</v>
      </c>
      <c r="K1107" s="542"/>
      <c r="L1107" s="542" t="s">
        <v>653</v>
      </c>
      <c r="M1107" s="542"/>
      <c r="N1107" s="542" t="s">
        <v>835</v>
      </c>
      <c r="O1107" s="542"/>
      <c r="P1107" s="542"/>
      <c r="Q1107" s="542"/>
      <c r="R1107" s="542"/>
      <c r="S1107" s="542"/>
      <c r="T1107" s="542"/>
    </row>
    <row r="1108" spans="1:20" ht="14">
      <c r="A1108" s="1"/>
      <c r="C1108" s="542">
        <v>30337833577</v>
      </c>
      <c r="D1108" s="542" t="s">
        <v>846</v>
      </c>
      <c r="E1108" s="543">
        <v>45980</v>
      </c>
      <c r="F1108" s="542"/>
      <c r="G1108" s="543"/>
      <c r="H1108" s="543"/>
      <c r="I1108" s="542" t="s">
        <v>658</v>
      </c>
      <c r="J1108" s="542" t="s">
        <v>659</v>
      </c>
      <c r="K1108" s="542"/>
      <c r="L1108" s="542"/>
      <c r="M1108" s="542"/>
      <c r="N1108" s="542" t="s">
        <v>853</v>
      </c>
      <c r="O1108" s="542"/>
      <c r="P1108" s="542"/>
      <c r="Q1108" s="542"/>
      <c r="R1108" s="542"/>
      <c r="S1108" s="542"/>
      <c r="T1108" s="542"/>
    </row>
    <row r="1109" spans="1:20" ht="14">
      <c r="A1109" s="1"/>
      <c r="C1109" s="542">
        <v>30337833577</v>
      </c>
      <c r="D1109" s="542" t="s">
        <v>846</v>
      </c>
      <c r="E1109" s="543">
        <v>45980</v>
      </c>
      <c r="F1109" s="542"/>
      <c r="G1109" s="543"/>
      <c r="H1109" s="543"/>
      <c r="I1109" s="542" t="s">
        <v>664</v>
      </c>
      <c r="J1109" s="542" t="s">
        <v>682</v>
      </c>
      <c r="K1109" s="542"/>
      <c r="L1109" s="542"/>
      <c r="M1109" s="542"/>
      <c r="N1109" s="542" t="s">
        <v>853</v>
      </c>
      <c r="O1109" s="542"/>
      <c r="P1109" s="542"/>
      <c r="Q1109" s="542"/>
      <c r="R1109" s="542"/>
      <c r="S1109" s="542"/>
      <c r="T1109" s="542"/>
    </row>
    <row r="1110" spans="1:20" ht="14">
      <c r="A1110" s="1"/>
      <c r="C1110" s="542">
        <v>30337833577</v>
      </c>
      <c r="D1110" s="542" t="s">
        <v>846</v>
      </c>
      <c r="E1110" s="543">
        <v>45980</v>
      </c>
      <c r="F1110" s="542"/>
      <c r="G1110" s="543"/>
      <c r="H1110" s="543"/>
      <c r="I1110" s="542" t="s">
        <v>667</v>
      </c>
      <c r="J1110" s="542" t="s">
        <v>659</v>
      </c>
      <c r="K1110" s="542"/>
      <c r="L1110" s="542"/>
      <c r="M1110" s="542"/>
      <c r="N1110" s="542" t="s">
        <v>853</v>
      </c>
      <c r="O1110" s="542"/>
      <c r="P1110" s="542"/>
      <c r="Q1110" s="542"/>
      <c r="R1110" s="542"/>
      <c r="S1110" s="542"/>
      <c r="T1110" s="542"/>
    </row>
    <row r="1111" spans="1:20" ht="14">
      <c r="A1111" s="1"/>
      <c r="C1111" s="542">
        <v>30337833577</v>
      </c>
      <c r="D1111" s="542" t="s">
        <v>846</v>
      </c>
      <c r="E1111" s="543">
        <v>45980</v>
      </c>
      <c r="F1111" s="542"/>
      <c r="G1111" s="543"/>
      <c r="H1111" s="543"/>
      <c r="I1111" s="542" t="s">
        <v>668</v>
      </c>
      <c r="J1111" s="542" t="s">
        <v>669</v>
      </c>
      <c r="K1111" s="542"/>
      <c r="L1111" s="542"/>
      <c r="M1111" s="542"/>
      <c r="N1111" s="542" t="s">
        <v>853</v>
      </c>
      <c r="O1111" s="542"/>
      <c r="P1111" s="542"/>
      <c r="Q1111" s="542"/>
      <c r="R1111" s="542"/>
      <c r="S1111" s="542"/>
      <c r="T1111" s="542"/>
    </row>
    <row r="1112" spans="1:20" ht="14">
      <c r="A1112" s="1"/>
      <c r="C1112" s="542">
        <v>30337833577</v>
      </c>
      <c r="D1112" s="542" t="s">
        <v>846</v>
      </c>
      <c r="E1112" s="543">
        <v>45980</v>
      </c>
      <c r="F1112" s="542"/>
      <c r="G1112" s="543"/>
      <c r="H1112" s="543"/>
      <c r="I1112" s="542" t="s">
        <v>670</v>
      </c>
      <c r="J1112" s="542" t="s">
        <v>633</v>
      </c>
      <c r="K1112" s="542"/>
      <c r="L1112" s="542"/>
      <c r="M1112" s="544">
        <v>680.52</v>
      </c>
      <c r="N1112" s="542" t="s">
        <v>853</v>
      </c>
      <c r="O1112" s="542"/>
      <c r="P1112" s="542"/>
      <c r="Q1112" s="542"/>
      <c r="R1112" s="542"/>
      <c r="S1112" s="542"/>
      <c r="T1112" s="542"/>
    </row>
    <row r="1113" spans="1:20" ht="14">
      <c r="A1113" s="1"/>
      <c r="C1113" s="542">
        <v>30337833577</v>
      </c>
      <c r="D1113" s="542" t="s">
        <v>846</v>
      </c>
      <c r="E1113" s="543">
        <v>45980</v>
      </c>
      <c r="F1113" s="542"/>
      <c r="G1113" s="543"/>
      <c r="H1113" s="543"/>
      <c r="I1113" s="542" t="s">
        <v>671</v>
      </c>
      <c r="J1113" s="542" t="s">
        <v>671</v>
      </c>
      <c r="K1113" s="542"/>
      <c r="L1113" s="542"/>
      <c r="M1113" s="542"/>
      <c r="N1113" s="542" t="s">
        <v>853</v>
      </c>
      <c r="O1113" s="542"/>
      <c r="P1113" s="542"/>
      <c r="Q1113" s="542"/>
      <c r="R1113" s="542"/>
      <c r="S1113" s="542"/>
      <c r="T1113" s="542"/>
    </row>
    <row r="1114" spans="1:20" ht="14">
      <c r="A1114" s="1"/>
      <c r="C1114" s="545">
        <v>30337833577</v>
      </c>
      <c r="D1114" s="545" t="s">
        <v>846</v>
      </c>
      <c r="E1114" s="546">
        <v>46010</v>
      </c>
      <c r="F1114" s="545">
        <v>31</v>
      </c>
      <c r="G1114" s="546">
        <v>45939</v>
      </c>
      <c r="H1114" s="546">
        <v>45970</v>
      </c>
      <c r="I1114" s="545" t="s">
        <v>648</v>
      </c>
      <c r="J1114" s="545" t="s">
        <v>649</v>
      </c>
      <c r="K1114" s="545">
        <v>613.16</v>
      </c>
      <c r="L1114" s="545" t="s">
        <v>592</v>
      </c>
      <c r="M1114" s="545"/>
      <c r="N1114" s="545" t="s">
        <v>835</v>
      </c>
      <c r="O1114" s="545"/>
      <c r="P1114" s="545"/>
      <c r="Q1114" s="545"/>
      <c r="R1114" s="545"/>
      <c r="S1114" s="545"/>
      <c r="T1114" s="545"/>
    </row>
    <row r="1115" spans="1:20" ht="14">
      <c r="A1115" s="1"/>
      <c r="C1115" s="545">
        <v>30337833577</v>
      </c>
      <c r="D1115" s="545" t="s">
        <v>846</v>
      </c>
      <c r="E1115" s="546">
        <v>46010</v>
      </c>
      <c r="F1115" s="545">
        <v>31</v>
      </c>
      <c r="G1115" s="546">
        <v>45939</v>
      </c>
      <c r="H1115" s="546">
        <v>45970</v>
      </c>
      <c r="I1115" s="545" t="s">
        <v>651</v>
      </c>
      <c r="J1115" s="545" t="s">
        <v>652</v>
      </c>
      <c r="K1115" s="545"/>
      <c r="L1115" s="545" t="s">
        <v>653</v>
      </c>
      <c r="M1115" s="545"/>
      <c r="N1115" s="545" t="s">
        <v>835</v>
      </c>
      <c r="O1115" s="545"/>
      <c r="P1115" s="545"/>
      <c r="Q1115" s="545"/>
      <c r="R1115" s="545"/>
      <c r="S1115" s="545"/>
      <c r="T1115" s="545"/>
    </row>
    <row r="1116" spans="1:20" ht="14">
      <c r="A1116" s="1"/>
      <c r="C1116" s="545">
        <v>30337833577</v>
      </c>
      <c r="D1116" s="545" t="s">
        <v>846</v>
      </c>
      <c r="E1116" s="546">
        <v>46010</v>
      </c>
      <c r="F1116" s="545">
        <v>31</v>
      </c>
      <c r="G1116" s="546">
        <v>45939</v>
      </c>
      <c r="H1116" s="546">
        <v>45970</v>
      </c>
      <c r="I1116" s="545" t="s">
        <v>648</v>
      </c>
      <c r="J1116" s="545" t="s">
        <v>690</v>
      </c>
      <c r="K1116" s="545">
        <v>54.43</v>
      </c>
      <c r="L1116" s="545" t="s">
        <v>592</v>
      </c>
      <c r="M1116" s="545"/>
      <c r="N1116" s="545" t="s">
        <v>836</v>
      </c>
      <c r="O1116" s="545"/>
      <c r="P1116" s="545"/>
      <c r="Q1116" s="545"/>
      <c r="R1116" s="545"/>
      <c r="S1116" s="545"/>
      <c r="T1116" s="545"/>
    </row>
    <row r="1117" spans="1:20" ht="14">
      <c r="A1117" s="1"/>
      <c r="C1117" s="545">
        <v>30337833577</v>
      </c>
      <c r="D1117" s="545" t="s">
        <v>846</v>
      </c>
      <c r="E1117" s="546">
        <v>46010</v>
      </c>
      <c r="F1117" s="545">
        <v>30</v>
      </c>
      <c r="G1117" s="546">
        <v>45970</v>
      </c>
      <c r="H1117" s="546">
        <v>46000</v>
      </c>
      <c r="I1117" s="545" t="s">
        <v>648</v>
      </c>
      <c r="J1117" s="545" t="s">
        <v>649</v>
      </c>
      <c r="K1117" s="545">
        <v>741.91</v>
      </c>
      <c r="L1117" s="545" t="s">
        <v>592</v>
      </c>
      <c r="M1117" s="545"/>
      <c r="N1117" s="545" t="s">
        <v>838</v>
      </c>
      <c r="O1117" s="545"/>
      <c r="P1117" s="545"/>
      <c r="Q1117" s="545"/>
      <c r="R1117" s="545"/>
      <c r="S1117" s="545"/>
      <c r="T1117" s="545"/>
    </row>
    <row r="1118" spans="1:20" ht="14">
      <c r="A1118" s="1"/>
      <c r="C1118" s="545">
        <v>30337833577</v>
      </c>
      <c r="D1118" s="545" t="s">
        <v>846</v>
      </c>
      <c r="E1118" s="546">
        <v>46010</v>
      </c>
      <c r="F1118" s="545">
        <v>30</v>
      </c>
      <c r="G1118" s="546">
        <v>45970</v>
      </c>
      <c r="H1118" s="546">
        <v>46000</v>
      </c>
      <c r="I1118" s="545" t="s">
        <v>651</v>
      </c>
      <c r="J1118" s="545" t="s">
        <v>652</v>
      </c>
      <c r="K1118" s="545"/>
      <c r="L1118" s="545" t="s">
        <v>653</v>
      </c>
      <c r="M1118" s="545"/>
      <c r="N1118" s="545" t="s">
        <v>838</v>
      </c>
      <c r="O1118" s="545"/>
      <c r="P1118" s="545"/>
      <c r="Q1118" s="545"/>
      <c r="R1118" s="545"/>
      <c r="S1118" s="545"/>
      <c r="T1118" s="545"/>
    </row>
    <row r="1119" spans="1:20" ht="14">
      <c r="A1119" s="1"/>
      <c r="C1119" s="545">
        <v>30337833577</v>
      </c>
      <c r="D1119" s="545" t="s">
        <v>846</v>
      </c>
      <c r="E1119" s="546">
        <v>46010</v>
      </c>
      <c r="F1119" s="545">
        <v>30</v>
      </c>
      <c r="G1119" s="546">
        <v>45970</v>
      </c>
      <c r="H1119" s="546">
        <v>46000</v>
      </c>
      <c r="I1119" s="545" t="s">
        <v>648</v>
      </c>
      <c r="J1119" s="545" t="s">
        <v>690</v>
      </c>
      <c r="K1119" s="545">
        <v>54.03</v>
      </c>
      <c r="L1119" s="545" t="s">
        <v>592</v>
      </c>
      <c r="M1119" s="545"/>
      <c r="N1119" s="545" t="s">
        <v>839</v>
      </c>
      <c r="O1119" s="545"/>
      <c r="P1119" s="545"/>
      <c r="Q1119" s="545"/>
      <c r="R1119" s="545"/>
      <c r="S1119" s="545"/>
      <c r="T1119" s="545"/>
    </row>
    <row r="1120" spans="1:20" ht="14">
      <c r="A1120" s="1"/>
      <c r="C1120" s="545">
        <v>30337833577</v>
      </c>
      <c r="D1120" s="545" t="s">
        <v>846</v>
      </c>
      <c r="E1120" s="546">
        <v>46010</v>
      </c>
      <c r="F1120" s="545"/>
      <c r="G1120" s="546"/>
      <c r="H1120" s="546"/>
      <c r="I1120" s="545" t="s">
        <v>658</v>
      </c>
      <c r="J1120" s="545" t="s">
        <v>659</v>
      </c>
      <c r="K1120" s="545"/>
      <c r="L1120" s="545"/>
      <c r="M1120" s="545"/>
      <c r="N1120" s="545" t="s">
        <v>854</v>
      </c>
      <c r="O1120" s="545"/>
      <c r="P1120" s="545"/>
      <c r="Q1120" s="545"/>
      <c r="R1120" s="545"/>
      <c r="S1120" s="545"/>
      <c r="T1120" s="545"/>
    </row>
    <row r="1121" spans="1:20" ht="14">
      <c r="A1121" s="1"/>
      <c r="C1121" s="545">
        <v>30337833577</v>
      </c>
      <c r="D1121" s="545" t="s">
        <v>846</v>
      </c>
      <c r="E1121" s="546">
        <v>46010</v>
      </c>
      <c r="F1121" s="545"/>
      <c r="G1121" s="546"/>
      <c r="H1121" s="546"/>
      <c r="I1121" s="545" t="s">
        <v>664</v>
      </c>
      <c r="J1121" s="545" t="s">
        <v>677</v>
      </c>
      <c r="K1121" s="545"/>
      <c r="L1121" s="545"/>
      <c r="M1121" s="545"/>
      <c r="N1121" s="545" t="s">
        <v>854</v>
      </c>
      <c r="O1121" s="545"/>
      <c r="P1121" s="545"/>
      <c r="Q1121" s="545"/>
      <c r="R1121" s="545"/>
      <c r="S1121" s="545"/>
      <c r="T1121" s="545"/>
    </row>
    <row r="1122" spans="1:20" ht="14">
      <c r="A1122" s="1"/>
      <c r="C1122" s="545">
        <v>30337833577</v>
      </c>
      <c r="D1122" s="545" t="s">
        <v>846</v>
      </c>
      <c r="E1122" s="546">
        <v>46010</v>
      </c>
      <c r="F1122" s="545"/>
      <c r="G1122" s="546"/>
      <c r="H1122" s="546"/>
      <c r="I1122" s="545" t="s">
        <v>664</v>
      </c>
      <c r="J1122" s="545" t="s">
        <v>717</v>
      </c>
      <c r="K1122" s="545"/>
      <c r="L1122" s="545"/>
      <c r="M1122" s="545"/>
      <c r="N1122" s="545" t="s">
        <v>854</v>
      </c>
      <c r="O1122" s="545"/>
      <c r="P1122" s="545"/>
      <c r="Q1122" s="545"/>
      <c r="R1122" s="545"/>
      <c r="S1122" s="545"/>
      <c r="T1122" s="545"/>
    </row>
    <row r="1123" spans="1:20" ht="14">
      <c r="A1123" s="1"/>
      <c r="C1123" s="545">
        <v>30337833577</v>
      </c>
      <c r="D1123" s="545" t="s">
        <v>846</v>
      </c>
      <c r="E1123" s="546">
        <v>46010</v>
      </c>
      <c r="F1123" s="545"/>
      <c r="G1123" s="546"/>
      <c r="H1123" s="546"/>
      <c r="I1123" s="545" t="s">
        <v>667</v>
      </c>
      <c r="J1123" s="545" t="s">
        <v>659</v>
      </c>
      <c r="K1123" s="545"/>
      <c r="L1123" s="545"/>
      <c r="M1123" s="545"/>
      <c r="N1123" s="545" t="s">
        <v>854</v>
      </c>
      <c r="O1123" s="545"/>
      <c r="P1123" s="545"/>
      <c r="Q1123" s="545"/>
      <c r="R1123" s="545"/>
      <c r="S1123" s="545"/>
      <c r="T1123" s="545"/>
    </row>
    <row r="1124" spans="1:20" ht="14">
      <c r="A1124" s="1"/>
      <c r="C1124" s="545">
        <v>30337833577</v>
      </c>
      <c r="D1124" s="545" t="s">
        <v>846</v>
      </c>
      <c r="E1124" s="546">
        <v>46010</v>
      </c>
      <c r="F1124" s="545"/>
      <c r="G1124" s="546"/>
      <c r="H1124" s="546"/>
      <c r="I1124" s="545" t="s">
        <v>668</v>
      </c>
      <c r="J1124" s="545" t="s">
        <v>669</v>
      </c>
      <c r="K1124" s="545"/>
      <c r="L1124" s="545"/>
      <c r="M1124" s="545"/>
      <c r="N1124" s="545" t="s">
        <v>854</v>
      </c>
      <c r="O1124" s="545"/>
      <c r="P1124" s="545"/>
      <c r="Q1124" s="545"/>
      <c r="R1124" s="545"/>
      <c r="S1124" s="545"/>
      <c r="T1124" s="545"/>
    </row>
    <row r="1125" spans="1:20" ht="14">
      <c r="A1125" s="1"/>
      <c r="C1125" s="545">
        <v>30337833577</v>
      </c>
      <c r="D1125" s="545" t="s">
        <v>846</v>
      </c>
      <c r="E1125" s="546">
        <v>46010</v>
      </c>
      <c r="F1125" s="545"/>
      <c r="G1125" s="546"/>
      <c r="H1125" s="546"/>
      <c r="I1125" s="545" t="s">
        <v>670</v>
      </c>
      <c r="J1125" s="545" t="s">
        <v>633</v>
      </c>
      <c r="K1125" s="545"/>
      <c r="L1125" s="545"/>
      <c r="M1125" s="544">
        <v>1463.53</v>
      </c>
      <c r="N1125" s="545" t="s">
        <v>854</v>
      </c>
      <c r="O1125" s="545"/>
      <c r="P1125" s="545"/>
      <c r="Q1125" s="545"/>
      <c r="R1125" s="545"/>
      <c r="S1125" s="545"/>
      <c r="T1125" s="545"/>
    </row>
    <row r="1126" spans="1:20" ht="14">
      <c r="A1126" s="1"/>
      <c r="C1126" s="545">
        <v>30337833577</v>
      </c>
      <c r="D1126" s="545" t="s">
        <v>846</v>
      </c>
      <c r="E1126" s="546">
        <v>46010</v>
      </c>
      <c r="F1126" s="545"/>
      <c r="G1126" s="546"/>
      <c r="H1126" s="546"/>
      <c r="I1126" s="545" t="s">
        <v>671</v>
      </c>
      <c r="J1126" s="545" t="s">
        <v>671</v>
      </c>
      <c r="K1126" s="545"/>
      <c r="L1126" s="545"/>
      <c r="M1126" s="545"/>
      <c r="N1126" s="545" t="s">
        <v>854</v>
      </c>
      <c r="O1126" s="545"/>
      <c r="P1126" s="545"/>
      <c r="Q1126" s="545"/>
      <c r="R1126" s="545"/>
      <c r="S1126" s="545"/>
      <c r="T1126" s="545"/>
    </row>
    <row r="1127" spans="1:20" ht="14">
      <c r="A1127" s="1"/>
      <c r="C1127" s="545">
        <v>30337833577</v>
      </c>
      <c r="D1127" s="545" t="s">
        <v>846</v>
      </c>
      <c r="E1127" s="546">
        <v>46042</v>
      </c>
      <c r="F1127" s="545">
        <v>31</v>
      </c>
      <c r="G1127" s="546">
        <v>46000</v>
      </c>
      <c r="H1127" s="546">
        <v>46031</v>
      </c>
      <c r="I1127" s="545" t="s">
        <v>648</v>
      </c>
      <c r="J1127" s="545" t="s">
        <v>649</v>
      </c>
      <c r="K1127" s="545">
        <v>828.77</v>
      </c>
      <c r="L1127" s="545" t="s">
        <v>592</v>
      </c>
      <c r="M1127" s="545"/>
      <c r="N1127" s="545" t="s">
        <v>841</v>
      </c>
      <c r="O1127" s="545"/>
      <c r="P1127" s="545"/>
      <c r="Q1127" s="545"/>
      <c r="R1127" s="545"/>
      <c r="S1127" s="545"/>
      <c r="T1127" s="545"/>
    </row>
    <row r="1128" spans="1:20" ht="14">
      <c r="A1128" s="1"/>
      <c r="C1128" s="545">
        <v>30337833577</v>
      </c>
      <c r="D1128" s="545" t="s">
        <v>846</v>
      </c>
      <c r="E1128" s="546">
        <v>46042</v>
      </c>
      <c r="F1128" s="545">
        <v>31</v>
      </c>
      <c r="G1128" s="546">
        <v>46000</v>
      </c>
      <c r="H1128" s="546">
        <v>46031</v>
      </c>
      <c r="I1128" s="545" t="s">
        <v>651</v>
      </c>
      <c r="J1128" s="545" t="s">
        <v>652</v>
      </c>
      <c r="K1128" s="545"/>
      <c r="L1128" s="545" t="s">
        <v>653</v>
      </c>
      <c r="M1128" s="545"/>
      <c r="N1128" s="545" t="s">
        <v>841</v>
      </c>
      <c r="O1128" s="545"/>
      <c r="P1128" s="545"/>
      <c r="Q1128" s="545"/>
      <c r="R1128" s="545"/>
      <c r="S1128" s="545"/>
      <c r="T1128" s="545"/>
    </row>
    <row r="1129" spans="1:20" ht="14">
      <c r="A1129" s="1"/>
      <c r="C1129" s="545">
        <v>30337833577</v>
      </c>
      <c r="D1129" s="545" t="s">
        <v>846</v>
      </c>
      <c r="E1129" s="546">
        <v>46042</v>
      </c>
      <c r="F1129" s="545">
        <v>31</v>
      </c>
      <c r="G1129" s="546">
        <v>46000</v>
      </c>
      <c r="H1129" s="546">
        <v>46031</v>
      </c>
      <c r="I1129" s="545" t="s">
        <v>648</v>
      </c>
      <c r="J1129" s="545" t="s">
        <v>690</v>
      </c>
      <c r="K1129" s="545">
        <v>61.15</v>
      </c>
      <c r="L1129" s="545" t="s">
        <v>592</v>
      </c>
      <c r="M1129" s="545"/>
      <c r="N1129" s="545" t="s">
        <v>842</v>
      </c>
      <c r="O1129" s="545"/>
      <c r="P1129" s="545"/>
      <c r="Q1129" s="545"/>
      <c r="R1129" s="545"/>
      <c r="S1129" s="545"/>
      <c r="T1129" s="545"/>
    </row>
    <row r="1130" spans="1:20" ht="14">
      <c r="A1130" s="1"/>
      <c r="C1130" s="545">
        <v>30337833577</v>
      </c>
      <c r="D1130" s="545" t="s">
        <v>846</v>
      </c>
      <c r="E1130" s="546">
        <v>46042</v>
      </c>
      <c r="F1130" s="545"/>
      <c r="G1130" s="546"/>
      <c r="H1130" s="546"/>
      <c r="I1130" s="545" t="s">
        <v>658</v>
      </c>
      <c r="J1130" s="545" t="s">
        <v>659</v>
      </c>
      <c r="K1130" s="545"/>
      <c r="L1130" s="545"/>
      <c r="M1130" s="545"/>
      <c r="N1130" s="545" t="s">
        <v>843</v>
      </c>
      <c r="O1130" s="545"/>
      <c r="P1130" s="545"/>
      <c r="Q1130" s="545"/>
      <c r="R1130" s="545"/>
      <c r="S1130" s="545"/>
      <c r="T1130" s="545"/>
    </row>
    <row r="1131" spans="1:20" ht="14">
      <c r="A1131" s="1"/>
      <c r="C1131" s="545">
        <v>30337833577</v>
      </c>
      <c r="D1131" s="545" t="s">
        <v>846</v>
      </c>
      <c r="E1131" s="546">
        <v>46042</v>
      </c>
      <c r="F1131" s="545"/>
      <c r="G1131" s="546"/>
      <c r="H1131" s="546"/>
      <c r="I1131" s="545" t="s">
        <v>668</v>
      </c>
      <c r="J1131" s="545" t="s">
        <v>669</v>
      </c>
      <c r="K1131" s="545"/>
      <c r="L1131" s="545"/>
      <c r="M1131" s="545"/>
      <c r="N1131" s="545" t="s">
        <v>843</v>
      </c>
      <c r="O1131" s="545"/>
      <c r="P1131" s="545"/>
      <c r="Q1131" s="545"/>
      <c r="R1131" s="545"/>
      <c r="S1131" s="545"/>
      <c r="T1131" s="545"/>
    </row>
    <row r="1132" spans="1:20" ht="14">
      <c r="A1132" s="1"/>
      <c r="C1132" s="545">
        <v>30337833577</v>
      </c>
      <c r="D1132" s="545" t="s">
        <v>846</v>
      </c>
      <c r="E1132" s="546">
        <v>46042</v>
      </c>
      <c r="F1132" s="545"/>
      <c r="G1132" s="546"/>
      <c r="H1132" s="546"/>
      <c r="I1132" s="545" t="s">
        <v>670</v>
      </c>
      <c r="J1132" s="545" t="s">
        <v>633</v>
      </c>
      <c r="K1132" s="545"/>
      <c r="L1132" s="545"/>
      <c r="M1132" s="544">
        <v>889.92</v>
      </c>
      <c r="N1132" s="545" t="s">
        <v>843</v>
      </c>
      <c r="O1132" s="545"/>
      <c r="P1132" s="545"/>
      <c r="Q1132" s="545"/>
      <c r="R1132" s="545"/>
      <c r="S1132" s="545"/>
      <c r="T1132" s="545"/>
    </row>
    <row r="1133" spans="1:20" ht="14">
      <c r="A1133" s="1"/>
      <c r="C1133" s="545">
        <v>30337833577</v>
      </c>
      <c r="D1133" s="545" t="s">
        <v>846</v>
      </c>
      <c r="E1133" s="546">
        <v>46042</v>
      </c>
      <c r="F1133" s="545"/>
      <c r="G1133" s="546"/>
      <c r="H1133" s="546"/>
      <c r="I1133" s="545" t="s">
        <v>671</v>
      </c>
      <c r="J1133" s="545" t="s">
        <v>671</v>
      </c>
      <c r="K1133" s="545"/>
      <c r="L1133" s="545"/>
      <c r="M1133" s="545"/>
      <c r="N1133" s="545" t="s">
        <v>843</v>
      </c>
      <c r="O1133" s="545"/>
      <c r="P1133" s="545"/>
      <c r="Q1133" s="545"/>
      <c r="R1133" s="545"/>
      <c r="S1133" s="545"/>
      <c r="T1133" s="545"/>
    </row>
    <row r="1134" spans="1:20" ht="14">
      <c r="A1134" s="1"/>
      <c r="C1134" s="542">
        <v>30337850079</v>
      </c>
      <c r="D1134" s="542" t="s">
        <v>855</v>
      </c>
      <c r="E1134" s="543">
        <v>45860</v>
      </c>
      <c r="F1134" s="542">
        <v>15</v>
      </c>
      <c r="G1134" s="543">
        <v>45824</v>
      </c>
      <c r="H1134" s="543">
        <v>45839</v>
      </c>
      <c r="I1134" s="542" t="s">
        <v>648</v>
      </c>
      <c r="J1134" s="542" t="s">
        <v>649</v>
      </c>
      <c r="K1134" s="542">
        <v>198.86</v>
      </c>
      <c r="L1134" s="542" t="s">
        <v>592</v>
      </c>
      <c r="M1134" s="542"/>
      <c r="N1134" s="542" t="s">
        <v>689</v>
      </c>
      <c r="O1134" s="542"/>
      <c r="P1134" s="542"/>
      <c r="Q1134" s="542"/>
      <c r="R1134" s="542"/>
      <c r="S1134" s="542"/>
      <c r="T1134" s="542"/>
    </row>
    <row r="1135" spans="1:20" ht="14">
      <c r="A1135" s="1"/>
      <c r="C1135" s="542">
        <v>30337850079</v>
      </c>
      <c r="D1135" s="542" t="s">
        <v>855</v>
      </c>
      <c r="E1135" s="543">
        <v>45860</v>
      </c>
      <c r="F1135" s="542">
        <v>15</v>
      </c>
      <c r="G1135" s="543">
        <v>45824</v>
      </c>
      <c r="H1135" s="543">
        <v>45839</v>
      </c>
      <c r="I1135" s="542" t="s">
        <v>651</v>
      </c>
      <c r="J1135" s="542" t="s">
        <v>652</v>
      </c>
      <c r="K1135" s="542"/>
      <c r="L1135" s="542" t="s">
        <v>653</v>
      </c>
      <c r="M1135" s="542"/>
      <c r="N1135" s="542" t="s">
        <v>689</v>
      </c>
      <c r="O1135" s="542"/>
      <c r="P1135" s="542"/>
      <c r="Q1135" s="542"/>
      <c r="R1135" s="542"/>
      <c r="S1135" s="542"/>
      <c r="T1135" s="542"/>
    </row>
    <row r="1136" spans="1:20" ht="14">
      <c r="A1136" s="1"/>
      <c r="C1136" s="542">
        <v>30337850079</v>
      </c>
      <c r="D1136" s="542" t="s">
        <v>855</v>
      </c>
      <c r="E1136" s="543">
        <v>45860</v>
      </c>
      <c r="F1136" s="542">
        <v>15</v>
      </c>
      <c r="G1136" s="543">
        <v>45824</v>
      </c>
      <c r="H1136" s="543">
        <v>45839</v>
      </c>
      <c r="I1136" s="542" t="s">
        <v>648</v>
      </c>
      <c r="J1136" s="542" t="s">
        <v>690</v>
      </c>
      <c r="K1136" s="542">
        <v>104.45</v>
      </c>
      <c r="L1136" s="542" t="s">
        <v>592</v>
      </c>
      <c r="M1136" s="542"/>
      <c r="N1136" s="542" t="s">
        <v>691</v>
      </c>
      <c r="O1136" s="542"/>
      <c r="P1136" s="542"/>
      <c r="Q1136" s="542"/>
      <c r="R1136" s="542"/>
      <c r="S1136" s="542"/>
      <c r="T1136" s="542"/>
    </row>
    <row r="1137" spans="1:20" ht="14">
      <c r="A1137" s="1"/>
      <c r="C1137" s="542">
        <v>30337850079</v>
      </c>
      <c r="D1137" s="542" t="s">
        <v>855</v>
      </c>
      <c r="E1137" s="543">
        <v>45860</v>
      </c>
      <c r="F1137" s="542">
        <v>15</v>
      </c>
      <c r="G1137" s="543">
        <v>45824</v>
      </c>
      <c r="H1137" s="543">
        <v>45839</v>
      </c>
      <c r="I1137" s="542" t="s">
        <v>651</v>
      </c>
      <c r="J1137" s="542" t="s">
        <v>652</v>
      </c>
      <c r="K1137" s="542"/>
      <c r="L1137" s="542" t="s">
        <v>653</v>
      </c>
      <c r="M1137" s="542"/>
      <c r="N1137" s="542" t="s">
        <v>691</v>
      </c>
      <c r="O1137" s="542"/>
      <c r="P1137" s="542"/>
      <c r="Q1137" s="542"/>
      <c r="R1137" s="542"/>
      <c r="S1137" s="542"/>
      <c r="T1137" s="542"/>
    </row>
    <row r="1138" spans="1:20" ht="14">
      <c r="A1138" s="1"/>
      <c r="C1138" s="542">
        <v>30337850079</v>
      </c>
      <c r="D1138" s="542" t="s">
        <v>855</v>
      </c>
      <c r="E1138" s="543">
        <v>45860</v>
      </c>
      <c r="F1138" s="542">
        <v>15</v>
      </c>
      <c r="G1138" s="543">
        <v>45839</v>
      </c>
      <c r="H1138" s="543">
        <v>45854</v>
      </c>
      <c r="I1138" s="542" t="s">
        <v>648</v>
      </c>
      <c r="J1138" s="542" t="s">
        <v>649</v>
      </c>
      <c r="K1138" s="547">
        <v>199.81</v>
      </c>
      <c r="L1138" s="542" t="s">
        <v>592</v>
      </c>
      <c r="M1138" s="542"/>
      <c r="N1138" s="542" t="s">
        <v>692</v>
      </c>
      <c r="O1138" s="542"/>
      <c r="P1138" s="542"/>
      <c r="Q1138" s="542"/>
      <c r="R1138" s="542"/>
      <c r="S1138" s="542"/>
      <c r="T1138" s="542"/>
    </row>
    <row r="1139" spans="1:20" ht="14">
      <c r="A1139" s="1"/>
      <c r="C1139" s="542">
        <v>30337850079</v>
      </c>
      <c r="D1139" s="542" t="s">
        <v>855</v>
      </c>
      <c r="E1139" s="543">
        <v>45860</v>
      </c>
      <c r="F1139" s="542">
        <v>15</v>
      </c>
      <c r="G1139" s="543">
        <v>45839</v>
      </c>
      <c r="H1139" s="543">
        <v>45854</v>
      </c>
      <c r="I1139" s="542" t="s">
        <v>651</v>
      </c>
      <c r="J1139" s="542" t="s">
        <v>652</v>
      </c>
      <c r="K1139" s="547"/>
      <c r="L1139" s="542" t="s">
        <v>653</v>
      </c>
      <c r="M1139" s="542"/>
      <c r="N1139" s="542" t="s">
        <v>692</v>
      </c>
      <c r="O1139" s="542"/>
      <c r="P1139" s="542"/>
      <c r="Q1139" s="542"/>
      <c r="R1139" s="542"/>
      <c r="S1139" s="542"/>
      <c r="T1139" s="542"/>
    </row>
    <row r="1140" spans="1:20" ht="14">
      <c r="A1140" s="1"/>
      <c r="C1140" s="542">
        <v>30337850079</v>
      </c>
      <c r="D1140" s="542" t="s">
        <v>855</v>
      </c>
      <c r="E1140" s="543">
        <v>45860</v>
      </c>
      <c r="F1140" s="542">
        <v>15</v>
      </c>
      <c r="G1140" s="543">
        <v>45839</v>
      </c>
      <c r="H1140" s="543">
        <v>45854</v>
      </c>
      <c r="I1140" s="542" t="s">
        <v>648</v>
      </c>
      <c r="J1140" s="542" t="s">
        <v>690</v>
      </c>
      <c r="K1140" s="547">
        <v>111.67</v>
      </c>
      <c r="L1140" s="542" t="s">
        <v>592</v>
      </c>
      <c r="M1140" s="542"/>
      <c r="N1140" s="542" t="s">
        <v>693</v>
      </c>
      <c r="O1140" s="542"/>
      <c r="P1140" s="542"/>
      <c r="Q1140" s="542"/>
      <c r="R1140" s="542"/>
      <c r="S1140" s="542"/>
      <c r="T1140" s="542"/>
    </row>
    <row r="1141" spans="1:20" ht="14">
      <c r="A1141" s="1"/>
      <c r="C1141" s="542">
        <v>30337850079</v>
      </c>
      <c r="D1141" s="542" t="s">
        <v>855</v>
      </c>
      <c r="E1141" s="543">
        <v>45860</v>
      </c>
      <c r="F1141" s="542"/>
      <c r="G1141" s="543"/>
      <c r="H1141" s="543"/>
      <c r="I1141" s="542" t="s">
        <v>658</v>
      </c>
      <c r="J1141" s="542" t="s">
        <v>659</v>
      </c>
      <c r="K1141" s="542"/>
      <c r="L1141" s="542"/>
      <c r="M1141" s="542"/>
      <c r="N1141" s="542" t="s">
        <v>694</v>
      </c>
      <c r="O1141" s="542"/>
      <c r="P1141" s="542"/>
      <c r="Q1141" s="542"/>
      <c r="R1141" s="542"/>
      <c r="S1141" s="542"/>
      <c r="T1141" s="542"/>
    </row>
    <row r="1142" spans="1:20" ht="14">
      <c r="A1142" s="1"/>
      <c r="C1142" s="542">
        <v>30337850079</v>
      </c>
      <c r="D1142" s="542" t="s">
        <v>855</v>
      </c>
      <c r="E1142" s="543">
        <v>45860</v>
      </c>
      <c r="F1142" s="542"/>
      <c r="G1142" s="543"/>
      <c r="H1142" s="543"/>
      <c r="I1142" s="542" t="s">
        <v>664</v>
      </c>
      <c r="J1142" s="542" t="s">
        <v>665</v>
      </c>
      <c r="K1142" s="542"/>
      <c r="L1142" s="542"/>
      <c r="M1142" s="542"/>
      <c r="N1142" s="542" t="s">
        <v>694</v>
      </c>
      <c r="O1142" s="542"/>
      <c r="P1142" s="542"/>
      <c r="Q1142" s="542"/>
      <c r="R1142" s="542"/>
      <c r="S1142" s="542"/>
      <c r="T1142" s="542"/>
    </row>
    <row r="1143" spans="1:20" ht="14">
      <c r="A1143" s="1"/>
      <c r="C1143" s="542">
        <v>30337850079</v>
      </c>
      <c r="D1143" s="542" t="s">
        <v>855</v>
      </c>
      <c r="E1143" s="543">
        <v>45860</v>
      </c>
      <c r="F1143" s="542"/>
      <c r="G1143" s="543"/>
      <c r="H1143" s="543"/>
      <c r="I1143" s="542" t="s">
        <v>664</v>
      </c>
      <c r="J1143" s="542" t="s">
        <v>666</v>
      </c>
      <c r="K1143" s="542"/>
      <c r="L1143" s="542"/>
      <c r="M1143" s="542"/>
      <c r="N1143" s="542" t="s">
        <v>694</v>
      </c>
      <c r="O1143" s="542"/>
      <c r="P1143" s="542"/>
      <c r="Q1143" s="542"/>
      <c r="R1143" s="542"/>
      <c r="S1143" s="542"/>
      <c r="T1143" s="542"/>
    </row>
    <row r="1144" spans="1:20" ht="14">
      <c r="A1144" s="1"/>
      <c r="C1144" s="542">
        <v>30337850079</v>
      </c>
      <c r="D1144" s="542" t="s">
        <v>855</v>
      </c>
      <c r="E1144" s="543">
        <v>45860</v>
      </c>
      <c r="F1144" s="542"/>
      <c r="G1144" s="543"/>
      <c r="H1144" s="543"/>
      <c r="I1144" s="542" t="s">
        <v>667</v>
      </c>
      <c r="J1144" s="542" t="s">
        <v>659</v>
      </c>
      <c r="K1144" s="542"/>
      <c r="L1144" s="542"/>
      <c r="M1144" s="542"/>
      <c r="N1144" s="542" t="s">
        <v>694</v>
      </c>
      <c r="O1144" s="542"/>
      <c r="P1144" s="542"/>
      <c r="Q1144" s="542"/>
      <c r="R1144" s="542"/>
      <c r="S1144" s="542"/>
      <c r="T1144" s="542"/>
    </row>
    <row r="1145" spans="1:20" ht="14">
      <c r="A1145" s="1"/>
      <c r="C1145" s="542">
        <v>30337850079</v>
      </c>
      <c r="D1145" s="542" t="s">
        <v>855</v>
      </c>
      <c r="E1145" s="543">
        <v>45860</v>
      </c>
      <c r="F1145" s="542"/>
      <c r="G1145" s="543"/>
      <c r="H1145" s="543"/>
      <c r="I1145" s="542" t="s">
        <v>668</v>
      </c>
      <c r="J1145" s="542" t="s">
        <v>669</v>
      </c>
      <c r="K1145" s="542"/>
      <c r="L1145" s="542"/>
      <c r="M1145" s="542"/>
      <c r="N1145" s="542" t="s">
        <v>694</v>
      </c>
      <c r="O1145" s="542"/>
      <c r="P1145" s="542"/>
      <c r="Q1145" s="542"/>
      <c r="R1145" s="542"/>
      <c r="S1145" s="542"/>
      <c r="T1145" s="542"/>
    </row>
    <row r="1146" spans="1:20" ht="14">
      <c r="A1146" s="1"/>
      <c r="C1146" s="542">
        <v>30337850079</v>
      </c>
      <c r="D1146" s="542" t="s">
        <v>855</v>
      </c>
      <c r="E1146" s="543">
        <v>45860</v>
      </c>
      <c r="F1146" s="542"/>
      <c r="G1146" s="543"/>
      <c r="H1146" s="543"/>
      <c r="I1146" s="542" t="s">
        <v>670</v>
      </c>
      <c r="J1146" s="542" t="s">
        <v>633</v>
      </c>
      <c r="K1146" s="544">
        <f>K1138+K1140</f>
        <v>311.48</v>
      </c>
      <c r="L1146" s="542" t="s">
        <v>592</v>
      </c>
      <c r="M1146" s="542">
        <v>614.79</v>
      </c>
      <c r="N1146" s="542" t="s">
        <v>694</v>
      </c>
      <c r="O1146" s="542"/>
      <c r="P1146" s="542"/>
      <c r="Q1146" s="542"/>
      <c r="R1146" s="542"/>
      <c r="S1146" s="542"/>
      <c r="T1146" s="542"/>
    </row>
    <row r="1147" spans="1:20" ht="14">
      <c r="A1147" s="1"/>
      <c r="C1147" s="542">
        <v>30337850079</v>
      </c>
      <c r="D1147" s="542" t="s">
        <v>855</v>
      </c>
      <c r="E1147" s="543">
        <v>45860</v>
      </c>
      <c r="F1147" s="542"/>
      <c r="G1147" s="543"/>
      <c r="H1147" s="543"/>
      <c r="I1147" s="542" t="s">
        <v>671</v>
      </c>
      <c r="J1147" s="542" t="s">
        <v>671</v>
      </c>
      <c r="K1147" s="542"/>
      <c r="L1147" s="542"/>
      <c r="M1147" s="542"/>
      <c r="N1147" s="542" t="s">
        <v>694</v>
      </c>
      <c r="O1147" s="542"/>
      <c r="P1147" s="542"/>
      <c r="Q1147" s="542"/>
      <c r="R1147" s="542"/>
      <c r="S1147" s="542"/>
      <c r="T1147" s="542"/>
    </row>
    <row r="1148" spans="1:20" ht="14">
      <c r="A1148" s="1"/>
      <c r="C1148" s="545">
        <v>30337850079</v>
      </c>
      <c r="D1148" s="545" t="s">
        <v>855</v>
      </c>
      <c r="E1148" s="546">
        <v>45888</v>
      </c>
      <c r="F1148" s="545">
        <v>31</v>
      </c>
      <c r="G1148" s="546">
        <v>45854</v>
      </c>
      <c r="H1148" s="546">
        <v>45885</v>
      </c>
      <c r="I1148" s="545" t="s">
        <v>648</v>
      </c>
      <c r="J1148" s="545" t="s">
        <v>690</v>
      </c>
      <c r="K1148" s="545">
        <v>231.2</v>
      </c>
      <c r="L1148" s="545" t="s">
        <v>592</v>
      </c>
      <c r="M1148" s="545"/>
      <c r="N1148" s="545" t="s">
        <v>696</v>
      </c>
      <c r="O1148" s="545"/>
      <c r="P1148" s="545"/>
      <c r="Q1148" s="545"/>
      <c r="R1148" s="545"/>
      <c r="S1148" s="545"/>
      <c r="T1148" s="545"/>
    </row>
    <row r="1149" spans="1:20" ht="14">
      <c r="A1149" s="1"/>
      <c r="C1149" s="545">
        <v>30337850079</v>
      </c>
      <c r="D1149" s="545" t="s">
        <v>855</v>
      </c>
      <c r="E1149" s="546">
        <v>45888</v>
      </c>
      <c r="F1149" s="545">
        <v>31</v>
      </c>
      <c r="G1149" s="546">
        <v>45854</v>
      </c>
      <c r="H1149" s="546">
        <v>45885</v>
      </c>
      <c r="I1149" s="545" t="s">
        <v>648</v>
      </c>
      <c r="J1149" s="545" t="s">
        <v>649</v>
      </c>
      <c r="K1149" s="545">
        <v>460.01</v>
      </c>
      <c r="L1149" s="545" t="s">
        <v>592</v>
      </c>
      <c r="M1149" s="545"/>
      <c r="N1149" s="545" t="s">
        <v>695</v>
      </c>
      <c r="O1149" s="545"/>
      <c r="P1149" s="545"/>
      <c r="Q1149" s="545"/>
      <c r="R1149" s="545"/>
      <c r="S1149" s="545"/>
      <c r="T1149" s="545"/>
    </row>
    <row r="1150" spans="1:20" ht="14">
      <c r="A1150" s="1"/>
      <c r="C1150" s="545">
        <v>30337850079</v>
      </c>
      <c r="D1150" s="545" t="s">
        <v>855</v>
      </c>
      <c r="E1150" s="546">
        <v>45888</v>
      </c>
      <c r="F1150" s="545">
        <v>31</v>
      </c>
      <c r="G1150" s="546">
        <v>45854</v>
      </c>
      <c r="H1150" s="546">
        <v>45885</v>
      </c>
      <c r="I1150" s="545" t="s">
        <v>651</v>
      </c>
      <c r="J1150" s="545" t="s">
        <v>652</v>
      </c>
      <c r="K1150" s="545"/>
      <c r="L1150" s="545" t="s">
        <v>653</v>
      </c>
      <c r="M1150" s="545"/>
      <c r="N1150" s="545" t="s">
        <v>695</v>
      </c>
      <c r="O1150" s="545"/>
      <c r="P1150" s="545"/>
      <c r="Q1150" s="545"/>
      <c r="R1150" s="545"/>
      <c r="S1150" s="545"/>
      <c r="T1150" s="545"/>
    </row>
    <row r="1151" spans="1:20" ht="14">
      <c r="A1151" s="1"/>
      <c r="C1151" s="545">
        <v>30337850079</v>
      </c>
      <c r="D1151" s="545" t="s">
        <v>855</v>
      </c>
      <c r="E1151" s="546">
        <v>45888</v>
      </c>
      <c r="F1151" s="545"/>
      <c r="G1151" s="546"/>
      <c r="H1151" s="546"/>
      <c r="I1151" s="545" t="s">
        <v>658</v>
      </c>
      <c r="J1151" s="545" t="s">
        <v>659</v>
      </c>
      <c r="K1151" s="545"/>
      <c r="L1151" s="545"/>
      <c r="M1151" s="545"/>
      <c r="N1151" s="545" t="s">
        <v>856</v>
      </c>
      <c r="O1151" s="545"/>
      <c r="P1151" s="545"/>
      <c r="Q1151" s="545"/>
      <c r="R1151" s="545"/>
      <c r="S1151" s="545"/>
      <c r="T1151" s="545"/>
    </row>
    <row r="1152" spans="1:20" ht="14">
      <c r="A1152" s="1"/>
      <c r="C1152" s="545">
        <v>30337850079</v>
      </c>
      <c r="D1152" s="545" t="s">
        <v>855</v>
      </c>
      <c r="E1152" s="546">
        <v>45888</v>
      </c>
      <c r="F1152" s="545"/>
      <c r="G1152" s="546"/>
      <c r="H1152" s="546"/>
      <c r="I1152" s="545" t="s">
        <v>664</v>
      </c>
      <c r="J1152" s="545" t="s">
        <v>674</v>
      </c>
      <c r="K1152" s="545"/>
      <c r="L1152" s="545"/>
      <c r="M1152" s="545"/>
      <c r="N1152" s="545" t="s">
        <v>856</v>
      </c>
      <c r="O1152" s="545"/>
      <c r="P1152" s="545"/>
      <c r="Q1152" s="545"/>
      <c r="R1152" s="545"/>
      <c r="S1152" s="545"/>
      <c r="T1152" s="545"/>
    </row>
    <row r="1153" spans="1:20" ht="14">
      <c r="A1153" s="1"/>
      <c r="C1153" s="545">
        <v>30337850079</v>
      </c>
      <c r="D1153" s="545" t="s">
        <v>855</v>
      </c>
      <c r="E1153" s="546">
        <v>45888</v>
      </c>
      <c r="F1153" s="545"/>
      <c r="G1153" s="546"/>
      <c r="H1153" s="546"/>
      <c r="I1153" s="545" t="s">
        <v>667</v>
      </c>
      <c r="J1153" s="545" t="s">
        <v>659</v>
      </c>
      <c r="K1153" s="545"/>
      <c r="L1153" s="545"/>
      <c r="M1153" s="545"/>
      <c r="N1153" s="545" t="s">
        <v>856</v>
      </c>
      <c r="O1153" s="545"/>
      <c r="P1153" s="545"/>
      <c r="Q1153" s="545"/>
      <c r="R1153" s="545"/>
      <c r="S1153" s="545"/>
      <c r="T1153" s="545"/>
    </row>
    <row r="1154" spans="1:20" ht="14">
      <c r="A1154" s="1"/>
      <c r="C1154" s="545">
        <v>30337850079</v>
      </c>
      <c r="D1154" s="545" t="s">
        <v>855</v>
      </c>
      <c r="E1154" s="546">
        <v>45888</v>
      </c>
      <c r="F1154" s="545"/>
      <c r="G1154" s="546"/>
      <c r="H1154" s="546"/>
      <c r="I1154" s="545" t="s">
        <v>668</v>
      </c>
      <c r="J1154" s="545" t="s">
        <v>669</v>
      </c>
      <c r="K1154" s="545"/>
      <c r="L1154" s="545"/>
      <c r="M1154" s="545"/>
      <c r="N1154" s="545" t="s">
        <v>856</v>
      </c>
      <c r="O1154" s="545"/>
      <c r="P1154" s="545"/>
      <c r="Q1154" s="545"/>
      <c r="R1154" s="545"/>
      <c r="S1154" s="545"/>
      <c r="T1154" s="545"/>
    </row>
    <row r="1155" spans="1:20" ht="14">
      <c r="A1155" s="1"/>
      <c r="C1155" s="545">
        <v>30337850079</v>
      </c>
      <c r="D1155" s="545" t="s">
        <v>855</v>
      </c>
      <c r="E1155" s="546">
        <v>45888</v>
      </c>
      <c r="F1155" s="545"/>
      <c r="G1155" s="546"/>
      <c r="H1155" s="546"/>
      <c r="I1155" s="545" t="s">
        <v>670</v>
      </c>
      <c r="J1155" s="545" t="s">
        <v>633</v>
      </c>
      <c r="K1155" s="545"/>
      <c r="L1155" s="545"/>
      <c r="M1155" s="544">
        <v>691.21</v>
      </c>
      <c r="N1155" s="545" t="s">
        <v>856</v>
      </c>
      <c r="O1155" s="545"/>
      <c r="P1155" s="545"/>
      <c r="Q1155" s="545"/>
      <c r="R1155" s="545"/>
      <c r="S1155" s="545"/>
      <c r="T1155" s="545"/>
    </row>
    <row r="1156" spans="1:20" ht="14">
      <c r="A1156" s="1"/>
      <c r="C1156" s="545">
        <v>30337850079</v>
      </c>
      <c r="D1156" s="545" t="s">
        <v>855</v>
      </c>
      <c r="E1156" s="546">
        <v>45888</v>
      </c>
      <c r="F1156" s="545"/>
      <c r="G1156" s="546"/>
      <c r="H1156" s="546"/>
      <c r="I1156" s="545" t="s">
        <v>671</v>
      </c>
      <c r="J1156" s="545" t="s">
        <v>671</v>
      </c>
      <c r="K1156" s="545"/>
      <c r="L1156" s="545"/>
      <c r="M1156" s="545"/>
      <c r="N1156" s="545" t="s">
        <v>856</v>
      </c>
      <c r="O1156" s="545"/>
      <c r="P1156" s="545"/>
      <c r="Q1156" s="545"/>
      <c r="R1156" s="545"/>
      <c r="S1156" s="545"/>
      <c r="T1156" s="545"/>
    </row>
    <row r="1157" spans="1:20" ht="14">
      <c r="A1157" s="1"/>
      <c r="C1157" s="542">
        <v>30337850079</v>
      </c>
      <c r="D1157" s="542" t="s">
        <v>855</v>
      </c>
      <c r="E1157" s="543">
        <v>45922</v>
      </c>
      <c r="F1157" s="542">
        <v>31</v>
      </c>
      <c r="G1157" s="543" t="s">
        <v>698</v>
      </c>
      <c r="H1157" s="543" t="s">
        <v>699</v>
      </c>
      <c r="I1157" s="542" t="s">
        <v>648</v>
      </c>
      <c r="J1157" s="542" t="s">
        <v>690</v>
      </c>
      <c r="K1157" s="542">
        <v>229.63</v>
      </c>
      <c r="L1157" s="542" t="s">
        <v>592</v>
      </c>
      <c r="M1157" s="542"/>
      <c r="N1157" s="542" t="s">
        <v>701</v>
      </c>
      <c r="O1157" s="542"/>
      <c r="P1157" s="542"/>
      <c r="Q1157" s="542"/>
      <c r="R1157" s="542"/>
      <c r="S1157" s="542"/>
      <c r="T1157" s="542"/>
    </row>
    <row r="1158" spans="1:20" ht="14">
      <c r="A1158" s="1"/>
      <c r="C1158" s="542">
        <v>30337850079</v>
      </c>
      <c r="D1158" s="542" t="s">
        <v>855</v>
      </c>
      <c r="E1158" s="543">
        <v>45922</v>
      </c>
      <c r="F1158" s="542">
        <v>31</v>
      </c>
      <c r="G1158" s="543" t="s">
        <v>698</v>
      </c>
      <c r="H1158" s="543" t="s">
        <v>699</v>
      </c>
      <c r="I1158" s="542" t="s">
        <v>648</v>
      </c>
      <c r="J1158" s="542" t="s">
        <v>649</v>
      </c>
      <c r="K1158" s="542">
        <v>746.64</v>
      </c>
      <c r="L1158" s="542" t="s">
        <v>592</v>
      </c>
      <c r="M1158" s="542"/>
      <c r="N1158" s="542" t="s">
        <v>700</v>
      </c>
      <c r="O1158" s="542"/>
      <c r="P1158" s="542"/>
      <c r="Q1158" s="542"/>
      <c r="R1158" s="542"/>
      <c r="S1158" s="542"/>
      <c r="T1158" s="542"/>
    </row>
    <row r="1159" spans="1:20" ht="14">
      <c r="A1159" s="1"/>
      <c r="C1159" s="542">
        <v>30337850079</v>
      </c>
      <c r="D1159" s="542" t="s">
        <v>855</v>
      </c>
      <c r="E1159" s="543">
        <v>45922</v>
      </c>
      <c r="F1159" s="542">
        <v>31</v>
      </c>
      <c r="G1159" s="543" t="s">
        <v>698</v>
      </c>
      <c r="H1159" s="543" t="s">
        <v>699</v>
      </c>
      <c r="I1159" s="542" t="s">
        <v>651</v>
      </c>
      <c r="J1159" s="542" t="s">
        <v>652</v>
      </c>
      <c r="K1159" s="542"/>
      <c r="L1159" s="542" t="s">
        <v>653</v>
      </c>
      <c r="M1159" s="542"/>
      <c r="N1159" s="542" t="s">
        <v>700</v>
      </c>
      <c r="O1159" s="542"/>
      <c r="P1159" s="542"/>
      <c r="Q1159" s="542"/>
      <c r="R1159" s="542"/>
      <c r="S1159" s="542"/>
      <c r="T1159" s="542"/>
    </row>
    <row r="1160" spans="1:20" ht="14">
      <c r="A1160" s="1"/>
      <c r="C1160" s="542">
        <v>30337850079</v>
      </c>
      <c r="D1160" s="542" t="s">
        <v>855</v>
      </c>
      <c r="E1160" s="543">
        <v>45922</v>
      </c>
      <c r="F1160" s="542"/>
      <c r="G1160" s="543"/>
      <c r="H1160" s="543"/>
      <c r="I1160" s="542" t="s">
        <v>658</v>
      </c>
      <c r="J1160" s="542" t="s">
        <v>659</v>
      </c>
      <c r="K1160" s="542"/>
      <c r="L1160" s="542"/>
      <c r="M1160" s="542"/>
      <c r="N1160" s="542" t="s">
        <v>857</v>
      </c>
      <c r="O1160" s="542"/>
      <c r="P1160" s="542"/>
      <c r="Q1160" s="542"/>
      <c r="R1160" s="542"/>
      <c r="S1160" s="542"/>
      <c r="T1160" s="542"/>
    </row>
    <row r="1161" spans="1:20" ht="14">
      <c r="A1161" s="1"/>
      <c r="C1161" s="542">
        <v>30337850079</v>
      </c>
      <c r="D1161" s="542" t="s">
        <v>855</v>
      </c>
      <c r="E1161" s="543">
        <v>45922</v>
      </c>
      <c r="F1161" s="542"/>
      <c r="G1161" s="543"/>
      <c r="H1161" s="543"/>
      <c r="I1161" s="542" t="s">
        <v>664</v>
      </c>
      <c r="J1161" s="542" t="s">
        <v>677</v>
      </c>
      <c r="K1161" s="542"/>
      <c r="L1161" s="542"/>
      <c r="M1161" s="542"/>
      <c r="N1161" s="542" t="s">
        <v>857</v>
      </c>
      <c r="O1161" s="542"/>
      <c r="P1161" s="542"/>
      <c r="Q1161" s="542"/>
      <c r="R1161" s="542"/>
      <c r="S1161" s="542"/>
      <c r="T1161" s="542"/>
    </row>
    <row r="1162" spans="1:20" ht="14">
      <c r="A1162" s="1"/>
      <c r="C1162" s="542">
        <v>30337850079</v>
      </c>
      <c r="D1162" s="542" t="s">
        <v>855</v>
      </c>
      <c r="E1162" s="543">
        <v>45922</v>
      </c>
      <c r="F1162" s="542"/>
      <c r="G1162" s="543"/>
      <c r="H1162" s="543"/>
      <c r="I1162" s="542" t="s">
        <v>667</v>
      </c>
      <c r="J1162" s="542" t="s">
        <v>659</v>
      </c>
      <c r="K1162" s="542"/>
      <c r="L1162" s="542"/>
      <c r="M1162" s="542"/>
      <c r="N1162" s="542" t="s">
        <v>857</v>
      </c>
      <c r="O1162" s="542"/>
      <c r="P1162" s="542"/>
      <c r="Q1162" s="542"/>
      <c r="R1162" s="542"/>
      <c r="S1162" s="542"/>
      <c r="T1162" s="542"/>
    </row>
    <row r="1163" spans="1:20" ht="14">
      <c r="A1163" s="1"/>
      <c r="C1163" s="542">
        <v>30337850079</v>
      </c>
      <c r="D1163" s="542" t="s">
        <v>855</v>
      </c>
      <c r="E1163" s="543">
        <v>45922</v>
      </c>
      <c r="F1163" s="542"/>
      <c r="G1163" s="543"/>
      <c r="H1163" s="543"/>
      <c r="I1163" s="542" t="s">
        <v>668</v>
      </c>
      <c r="J1163" s="542" t="s">
        <v>669</v>
      </c>
      <c r="K1163" s="542"/>
      <c r="L1163" s="542"/>
      <c r="M1163" s="542"/>
      <c r="N1163" s="542" t="s">
        <v>857</v>
      </c>
      <c r="O1163" s="542"/>
      <c r="P1163" s="542"/>
      <c r="Q1163" s="542"/>
      <c r="R1163" s="542"/>
      <c r="S1163" s="542"/>
      <c r="T1163" s="542"/>
    </row>
    <row r="1164" spans="1:20" ht="14">
      <c r="A1164" s="1"/>
      <c r="C1164" s="542">
        <v>30337850079</v>
      </c>
      <c r="D1164" s="542" t="s">
        <v>855</v>
      </c>
      <c r="E1164" s="543">
        <v>45922</v>
      </c>
      <c r="F1164" s="542"/>
      <c r="G1164" s="543"/>
      <c r="H1164" s="543"/>
      <c r="I1164" s="542" t="s">
        <v>670</v>
      </c>
      <c r="J1164" s="542" t="s">
        <v>633</v>
      </c>
      <c r="K1164" s="542"/>
      <c r="L1164" s="542"/>
      <c r="M1164" s="544">
        <v>976.27</v>
      </c>
      <c r="N1164" s="542" t="s">
        <v>857</v>
      </c>
      <c r="O1164" s="542"/>
      <c r="P1164" s="542"/>
      <c r="Q1164" s="542"/>
      <c r="R1164" s="542"/>
      <c r="S1164" s="542"/>
      <c r="T1164" s="542"/>
    </row>
    <row r="1165" spans="1:20" ht="14">
      <c r="A1165" s="1"/>
      <c r="C1165" s="542">
        <v>30337850079</v>
      </c>
      <c r="D1165" s="542" t="s">
        <v>855</v>
      </c>
      <c r="E1165" s="543">
        <v>45922</v>
      </c>
      <c r="F1165" s="542"/>
      <c r="G1165" s="543"/>
      <c r="H1165" s="543"/>
      <c r="I1165" s="542" t="s">
        <v>671</v>
      </c>
      <c r="J1165" s="542" t="s">
        <v>671</v>
      </c>
      <c r="K1165" s="542"/>
      <c r="L1165" s="542"/>
      <c r="M1165" s="542"/>
      <c r="N1165" s="542" t="s">
        <v>857</v>
      </c>
      <c r="O1165" s="542"/>
      <c r="P1165" s="542"/>
      <c r="Q1165" s="542"/>
      <c r="R1165" s="542"/>
      <c r="S1165" s="542"/>
      <c r="T1165" s="542"/>
    </row>
    <row r="1166" spans="1:20" ht="14">
      <c r="A1166" s="1"/>
      <c r="C1166" s="545">
        <v>30337850079</v>
      </c>
      <c r="D1166" s="545" t="s">
        <v>855</v>
      </c>
      <c r="E1166" s="546">
        <v>45950</v>
      </c>
      <c r="F1166" s="545">
        <v>30</v>
      </c>
      <c r="G1166" s="546">
        <v>45916</v>
      </c>
      <c r="H1166" s="546">
        <v>45946</v>
      </c>
      <c r="I1166" s="545" t="s">
        <v>648</v>
      </c>
      <c r="J1166" s="545" t="s">
        <v>690</v>
      </c>
      <c r="K1166" s="545">
        <v>181.13</v>
      </c>
      <c r="L1166" s="545" t="s">
        <v>592</v>
      </c>
      <c r="M1166" s="545"/>
      <c r="N1166" s="545" t="s">
        <v>704</v>
      </c>
      <c r="O1166" s="545"/>
      <c r="P1166" s="545"/>
      <c r="Q1166" s="545"/>
      <c r="R1166" s="545"/>
      <c r="S1166" s="545"/>
      <c r="T1166" s="545"/>
    </row>
    <row r="1167" spans="1:20" ht="14">
      <c r="A1167" s="1"/>
      <c r="C1167" s="545">
        <v>30337850079</v>
      </c>
      <c r="D1167" s="545" t="s">
        <v>855</v>
      </c>
      <c r="E1167" s="546">
        <v>45950</v>
      </c>
      <c r="F1167" s="545">
        <v>30</v>
      </c>
      <c r="G1167" s="546">
        <v>45916</v>
      </c>
      <c r="H1167" s="546">
        <v>45946</v>
      </c>
      <c r="I1167" s="545" t="s">
        <v>648</v>
      </c>
      <c r="J1167" s="545" t="s">
        <v>649</v>
      </c>
      <c r="K1167" s="545">
        <v>1037.48</v>
      </c>
      <c r="L1167" s="545" t="s">
        <v>592</v>
      </c>
      <c r="M1167" s="545"/>
      <c r="N1167" s="545" t="s">
        <v>703</v>
      </c>
      <c r="O1167" s="545"/>
      <c r="P1167" s="545"/>
      <c r="Q1167" s="545"/>
      <c r="R1167" s="545"/>
      <c r="S1167" s="545"/>
      <c r="T1167" s="545"/>
    </row>
    <row r="1168" spans="1:20" ht="14">
      <c r="A1168" s="1"/>
      <c r="C1168" s="545">
        <v>30337850079</v>
      </c>
      <c r="D1168" s="545" t="s">
        <v>855</v>
      </c>
      <c r="E1168" s="546">
        <v>45950</v>
      </c>
      <c r="F1168" s="545">
        <v>30</v>
      </c>
      <c r="G1168" s="546">
        <v>45916</v>
      </c>
      <c r="H1168" s="546">
        <v>45946</v>
      </c>
      <c r="I1168" s="545" t="s">
        <v>651</v>
      </c>
      <c r="J1168" s="545" t="s">
        <v>652</v>
      </c>
      <c r="K1168" s="545"/>
      <c r="L1168" s="545" t="s">
        <v>653</v>
      </c>
      <c r="M1168" s="545"/>
      <c r="N1168" s="545" t="s">
        <v>703</v>
      </c>
      <c r="O1168" s="545"/>
      <c r="P1168" s="545"/>
      <c r="Q1168" s="545"/>
      <c r="R1168" s="545"/>
      <c r="S1168" s="545"/>
      <c r="T1168" s="545"/>
    </row>
    <row r="1169" spans="1:20" ht="14">
      <c r="A1169" s="1"/>
      <c r="C1169" s="545">
        <v>30337850079</v>
      </c>
      <c r="D1169" s="545" t="s">
        <v>855</v>
      </c>
      <c r="E1169" s="546">
        <v>45950</v>
      </c>
      <c r="F1169" s="545"/>
      <c r="G1169" s="546"/>
      <c r="H1169" s="546"/>
      <c r="I1169" s="545" t="s">
        <v>658</v>
      </c>
      <c r="J1169" s="545" t="s">
        <v>659</v>
      </c>
      <c r="K1169" s="545"/>
      <c r="L1169" s="545"/>
      <c r="M1169" s="545"/>
      <c r="N1169" s="545" t="s">
        <v>858</v>
      </c>
      <c r="O1169" s="545"/>
      <c r="P1169" s="545"/>
      <c r="Q1169" s="545"/>
      <c r="R1169" s="545"/>
      <c r="S1169" s="545"/>
      <c r="T1169" s="545"/>
    </row>
    <row r="1170" spans="1:20" ht="14">
      <c r="A1170" s="1"/>
      <c r="C1170" s="545">
        <v>30337850079</v>
      </c>
      <c r="D1170" s="545" t="s">
        <v>855</v>
      </c>
      <c r="E1170" s="546">
        <v>45950</v>
      </c>
      <c r="F1170" s="545"/>
      <c r="G1170" s="546"/>
      <c r="H1170" s="546"/>
      <c r="I1170" s="545" t="s">
        <v>664</v>
      </c>
      <c r="J1170" s="545" t="s">
        <v>677</v>
      </c>
      <c r="K1170" s="545"/>
      <c r="L1170" s="545"/>
      <c r="M1170" s="545"/>
      <c r="N1170" s="545" t="s">
        <v>858</v>
      </c>
      <c r="O1170" s="545"/>
      <c r="P1170" s="545"/>
      <c r="Q1170" s="545"/>
      <c r="R1170" s="545"/>
      <c r="S1170" s="545"/>
      <c r="T1170" s="545"/>
    </row>
    <row r="1171" spans="1:20" ht="14">
      <c r="A1171" s="1"/>
      <c r="C1171" s="545">
        <v>30337850079</v>
      </c>
      <c r="D1171" s="545" t="s">
        <v>855</v>
      </c>
      <c r="E1171" s="546">
        <v>45950</v>
      </c>
      <c r="F1171" s="545"/>
      <c r="G1171" s="546"/>
      <c r="H1171" s="546"/>
      <c r="I1171" s="545" t="s">
        <v>664</v>
      </c>
      <c r="J1171" s="545" t="s">
        <v>666</v>
      </c>
      <c r="K1171" s="545"/>
      <c r="L1171" s="545"/>
      <c r="M1171" s="545"/>
      <c r="N1171" s="545" t="s">
        <v>858</v>
      </c>
      <c r="O1171" s="545"/>
      <c r="P1171" s="545"/>
      <c r="Q1171" s="545"/>
      <c r="R1171" s="545"/>
      <c r="S1171" s="545"/>
      <c r="T1171" s="545"/>
    </row>
    <row r="1172" spans="1:20" ht="14">
      <c r="A1172" s="1"/>
      <c r="C1172" s="545">
        <v>30337850079</v>
      </c>
      <c r="D1172" s="545" t="s">
        <v>855</v>
      </c>
      <c r="E1172" s="546">
        <v>45950</v>
      </c>
      <c r="F1172" s="545"/>
      <c r="G1172" s="546"/>
      <c r="H1172" s="546"/>
      <c r="I1172" s="545" t="s">
        <v>667</v>
      </c>
      <c r="J1172" s="545" t="s">
        <v>659</v>
      </c>
      <c r="K1172" s="545"/>
      <c r="L1172" s="545"/>
      <c r="M1172" s="545"/>
      <c r="N1172" s="545" t="s">
        <v>858</v>
      </c>
      <c r="O1172" s="545"/>
      <c r="P1172" s="545"/>
      <c r="Q1172" s="545"/>
      <c r="R1172" s="545"/>
      <c r="S1172" s="545"/>
      <c r="T1172" s="545"/>
    </row>
    <row r="1173" spans="1:20" ht="14">
      <c r="A1173" s="1"/>
      <c r="C1173" s="545">
        <v>30337850079</v>
      </c>
      <c r="D1173" s="545" t="s">
        <v>855</v>
      </c>
      <c r="E1173" s="546">
        <v>45950</v>
      </c>
      <c r="F1173" s="545"/>
      <c r="G1173" s="546"/>
      <c r="H1173" s="546"/>
      <c r="I1173" s="545" t="s">
        <v>668</v>
      </c>
      <c r="J1173" s="545" t="s">
        <v>669</v>
      </c>
      <c r="K1173" s="545"/>
      <c r="L1173" s="545"/>
      <c r="M1173" s="545"/>
      <c r="N1173" s="545" t="s">
        <v>858</v>
      </c>
      <c r="O1173" s="545"/>
      <c r="P1173" s="545"/>
      <c r="Q1173" s="545"/>
      <c r="R1173" s="545"/>
      <c r="S1173" s="545"/>
      <c r="T1173" s="545"/>
    </row>
    <row r="1174" spans="1:20" ht="14">
      <c r="A1174" s="1"/>
      <c r="C1174" s="545">
        <v>30337850079</v>
      </c>
      <c r="D1174" s="545" t="s">
        <v>855</v>
      </c>
      <c r="E1174" s="546">
        <v>45950</v>
      </c>
      <c r="F1174" s="545"/>
      <c r="G1174" s="546"/>
      <c r="H1174" s="546"/>
      <c r="I1174" s="545" t="s">
        <v>670</v>
      </c>
      <c r="J1174" s="545" t="s">
        <v>633</v>
      </c>
      <c r="K1174" s="545"/>
      <c r="L1174" s="545"/>
      <c r="M1174" s="544">
        <v>1218.6099999999999</v>
      </c>
      <c r="N1174" s="545" t="s">
        <v>858</v>
      </c>
      <c r="O1174" s="545"/>
      <c r="P1174" s="545"/>
      <c r="Q1174" s="545"/>
      <c r="R1174" s="545"/>
      <c r="S1174" s="545"/>
      <c r="T1174" s="545"/>
    </row>
    <row r="1175" spans="1:20" ht="14">
      <c r="A1175" s="1"/>
      <c r="C1175" s="545">
        <v>30337850079</v>
      </c>
      <c r="D1175" s="545" t="s">
        <v>855</v>
      </c>
      <c r="E1175" s="546">
        <v>45950</v>
      </c>
      <c r="F1175" s="545"/>
      <c r="G1175" s="546"/>
      <c r="H1175" s="546"/>
      <c r="I1175" s="545" t="s">
        <v>671</v>
      </c>
      <c r="J1175" s="545" t="s">
        <v>671</v>
      </c>
      <c r="K1175" s="545"/>
      <c r="L1175" s="545"/>
      <c r="M1175" s="545"/>
      <c r="N1175" s="545" t="s">
        <v>858</v>
      </c>
      <c r="O1175" s="545"/>
      <c r="P1175" s="545"/>
      <c r="Q1175" s="545"/>
      <c r="R1175" s="545"/>
      <c r="S1175" s="545"/>
      <c r="T1175" s="545"/>
    </row>
    <row r="1176" spans="1:20" ht="14">
      <c r="A1176" s="1"/>
      <c r="C1176" s="542">
        <v>30337850079</v>
      </c>
      <c r="D1176" s="542" t="s">
        <v>855</v>
      </c>
      <c r="E1176" s="543">
        <v>45980</v>
      </c>
      <c r="F1176" s="542">
        <v>31</v>
      </c>
      <c r="G1176" s="543">
        <v>45946</v>
      </c>
      <c r="H1176" s="543">
        <v>45977</v>
      </c>
      <c r="I1176" s="542" t="s">
        <v>648</v>
      </c>
      <c r="J1176" s="542" t="s">
        <v>690</v>
      </c>
      <c r="K1176" s="542">
        <v>177.48</v>
      </c>
      <c r="L1176" s="542" t="s">
        <v>592</v>
      </c>
      <c r="M1176" s="542"/>
      <c r="N1176" s="542" t="s">
        <v>707</v>
      </c>
      <c r="O1176" s="542"/>
      <c r="P1176" s="542"/>
      <c r="Q1176" s="542"/>
      <c r="R1176" s="542"/>
      <c r="S1176" s="542"/>
      <c r="T1176" s="542"/>
    </row>
    <row r="1177" spans="1:20" ht="14">
      <c r="A1177" s="1"/>
      <c r="C1177" s="542">
        <v>30337850079</v>
      </c>
      <c r="D1177" s="542" t="s">
        <v>855</v>
      </c>
      <c r="E1177" s="543">
        <v>45980</v>
      </c>
      <c r="F1177" s="542">
        <v>31</v>
      </c>
      <c r="G1177" s="543">
        <v>45946</v>
      </c>
      <c r="H1177" s="543">
        <v>45977</v>
      </c>
      <c r="I1177" s="542" t="s">
        <v>648</v>
      </c>
      <c r="J1177" s="542" t="s">
        <v>649</v>
      </c>
      <c r="K1177" s="542">
        <v>1318.16</v>
      </c>
      <c r="L1177" s="542" t="s">
        <v>592</v>
      </c>
      <c r="M1177" s="542"/>
      <c r="N1177" s="542" t="s">
        <v>706</v>
      </c>
      <c r="O1177" s="542"/>
      <c r="P1177" s="542"/>
      <c r="Q1177" s="542"/>
      <c r="R1177" s="542"/>
      <c r="S1177" s="542"/>
      <c r="T1177" s="542"/>
    </row>
    <row r="1178" spans="1:20" ht="14">
      <c r="A1178" s="1"/>
      <c r="C1178" s="542">
        <v>30337850079</v>
      </c>
      <c r="D1178" s="542" t="s">
        <v>855</v>
      </c>
      <c r="E1178" s="543">
        <v>45980</v>
      </c>
      <c r="F1178" s="542">
        <v>31</v>
      </c>
      <c r="G1178" s="543">
        <v>45946</v>
      </c>
      <c r="H1178" s="543">
        <v>45977</v>
      </c>
      <c r="I1178" s="542" t="s">
        <v>651</v>
      </c>
      <c r="J1178" s="542" t="s">
        <v>652</v>
      </c>
      <c r="K1178" s="542"/>
      <c r="L1178" s="542" t="s">
        <v>653</v>
      </c>
      <c r="M1178" s="542"/>
      <c r="N1178" s="542" t="s">
        <v>706</v>
      </c>
      <c r="O1178" s="542"/>
      <c r="P1178" s="542"/>
      <c r="Q1178" s="542"/>
      <c r="R1178" s="542"/>
      <c r="S1178" s="542"/>
      <c r="T1178" s="542"/>
    </row>
    <row r="1179" spans="1:20" ht="14">
      <c r="A1179" s="1"/>
      <c r="C1179" s="542">
        <v>30337850079</v>
      </c>
      <c r="D1179" s="542" t="s">
        <v>855</v>
      </c>
      <c r="E1179" s="543">
        <v>45980</v>
      </c>
      <c r="F1179" s="542"/>
      <c r="G1179" s="543"/>
      <c r="H1179" s="543"/>
      <c r="I1179" s="542" t="s">
        <v>658</v>
      </c>
      <c r="J1179" s="542" t="s">
        <v>659</v>
      </c>
      <c r="K1179" s="542"/>
      <c r="L1179" s="542"/>
      <c r="M1179" s="542"/>
      <c r="N1179" s="542" t="s">
        <v>859</v>
      </c>
      <c r="O1179" s="542"/>
      <c r="P1179" s="542"/>
      <c r="Q1179" s="542"/>
      <c r="R1179" s="542"/>
      <c r="S1179" s="542"/>
      <c r="T1179" s="542"/>
    </row>
    <row r="1180" spans="1:20" ht="14">
      <c r="A1180" s="1"/>
      <c r="C1180" s="542">
        <v>30337850079</v>
      </c>
      <c r="D1180" s="542" t="s">
        <v>855</v>
      </c>
      <c r="E1180" s="543">
        <v>45980</v>
      </c>
      <c r="F1180" s="542"/>
      <c r="G1180" s="543"/>
      <c r="H1180" s="543"/>
      <c r="I1180" s="542" t="s">
        <v>664</v>
      </c>
      <c r="J1180" s="542" t="s">
        <v>682</v>
      </c>
      <c r="K1180" s="542"/>
      <c r="L1180" s="542"/>
      <c r="M1180" s="542"/>
      <c r="N1180" s="542" t="s">
        <v>859</v>
      </c>
      <c r="O1180" s="542"/>
      <c r="P1180" s="542"/>
      <c r="Q1180" s="542"/>
      <c r="R1180" s="542"/>
      <c r="S1180" s="542"/>
      <c r="T1180" s="542"/>
    </row>
    <row r="1181" spans="1:20" ht="14">
      <c r="A1181" s="1"/>
      <c r="C1181" s="542">
        <v>30337850079</v>
      </c>
      <c r="D1181" s="542" t="s">
        <v>855</v>
      </c>
      <c r="E1181" s="543">
        <v>45980</v>
      </c>
      <c r="F1181" s="542"/>
      <c r="G1181" s="543"/>
      <c r="H1181" s="543"/>
      <c r="I1181" s="542" t="s">
        <v>667</v>
      </c>
      <c r="J1181" s="542" t="s">
        <v>659</v>
      </c>
      <c r="K1181" s="542"/>
      <c r="L1181" s="542"/>
      <c r="M1181" s="542"/>
      <c r="N1181" s="542" t="s">
        <v>859</v>
      </c>
      <c r="O1181" s="542"/>
      <c r="P1181" s="542"/>
      <c r="Q1181" s="542"/>
      <c r="R1181" s="542"/>
      <c r="S1181" s="542"/>
      <c r="T1181" s="542"/>
    </row>
    <row r="1182" spans="1:20" ht="14">
      <c r="A1182" s="1"/>
      <c r="C1182" s="542">
        <v>30337850079</v>
      </c>
      <c r="D1182" s="542" t="s">
        <v>855</v>
      </c>
      <c r="E1182" s="543">
        <v>45980</v>
      </c>
      <c r="F1182" s="542"/>
      <c r="G1182" s="543"/>
      <c r="H1182" s="543"/>
      <c r="I1182" s="542" t="s">
        <v>668</v>
      </c>
      <c r="J1182" s="542" t="s">
        <v>669</v>
      </c>
      <c r="K1182" s="542"/>
      <c r="L1182" s="542"/>
      <c r="M1182" s="542"/>
      <c r="N1182" s="542" t="s">
        <v>859</v>
      </c>
      <c r="O1182" s="542"/>
      <c r="P1182" s="542"/>
      <c r="Q1182" s="542"/>
      <c r="R1182" s="542"/>
      <c r="S1182" s="542"/>
      <c r="T1182" s="542"/>
    </row>
    <row r="1183" spans="1:20" ht="14">
      <c r="A1183" s="1"/>
      <c r="C1183" s="542">
        <v>30337850079</v>
      </c>
      <c r="D1183" s="542" t="s">
        <v>855</v>
      </c>
      <c r="E1183" s="543">
        <v>45980</v>
      </c>
      <c r="F1183" s="542"/>
      <c r="G1183" s="543"/>
      <c r="H1183" s="543"/>
      <c r="I1183" s="542" t="s">
        <v>670</v>
      </c>
      <c r="J1183" s="542" t="s">
        <v>633</v>
      </c>
      <c r="K1183" s="542"/>
      <c r="L1183" s="542"/>
      <c r="M1183" s="544">
        <v>1495.64</v>
      </c>
      <c r="N1183" s="542" t="s">
        <v>859</v>
      </c>
      <c r="O1183" s="542"/>
      <c r="P1183" s="542"/>
      <c r="Q1183" s="542"/>
      <c r="R1183" s="542"/>
      <c r="S1183" s="542"/>
      <c r="T1183" s="542"/>
    </row>
    <row r="1184" spans="1:20" ht="14">
      <c r="A1184" s="1"/>
      <c r="C1184" s="542">
        <v>30337850079</v>
      </c>
      <c r="D1184" s="542" t="s">
        <v>855</v>
      </c>
      <c r="E1184" s="543">
        <v>45980</v>
      </c>
      <c r="F1184" s="542"/>
      <c r="G1184" s="543"/>
      <c r="H1184" s="543"/>
      <c r="I1184" s="542" t="s">
        <v>671</v>
      </c>
      <c r="J1184" s="542" t="s">
        <v>671</v>
      </c>
      <c r="K1184" s="542"/>
      <c r="L1184" s="542"/>
      <c r="M1184" s="542"/>
      <c r="N1184" s="542" t="s">
        <v>859</v>
      </c>
      <c r="O1184" s="542"/>
      <c r="P1184" s="542"/>
      <c r="Q1184" s="542"/>
      <c r="R1184" s="542"/>
      <c r="S1184" s="542"/>
      <c r="T1184" s="542"/>
    </row>
    <row r="1185" spans="1:20" ht="14">
      <c r="A1185" s="1"/>
      <c r="C1185" s="545">
        <v>30337850079</v>
      </c>
      <c r="D1185" s="545" t="s">
        <v>855</v>
      </c>
      <c r="E1185" s="546">
        <v>46010</v>
      </c>
      <c r="F1185" s="545">
        <v>30</v>
      </c>
      <c r="G1185" s="546">
        <v>45977</v>
      </c>
      <c r="H1185" s="546">
        <v>46007</v>
      </c>
      <c r="I1185" s="545" t="s">
        <v>648</v>
      </c>
      <c r="J1185" s="545" t="s">
        <v>649</v>
      </c>
      <c r="K1185" s="545">
        <v>1643.55</v>
      </c>
      <c r="L1185" s="545" t="s">
        <v>592</v>
      </c>
      <c r="M1185" s="545"/>
      <c r="N1185" s="545" t="s">
        <v>709</v>
      </c>
      <c r="O1185" s="545"/>
      <c r="P1185" s="545"/>
      <c r="Q1185" s="545"/>
      <c r="R1185" s="545"/>
      <c r="S1185" s="545"/>
      <c r="T1185" s="545"/>
    </row>
    <row r="1186" spans="1:20" ht="14">
      <c r="A1186" s="1"/>
      <c r="C1186" s="545">
        <v>30337850079</v>
      </c>
      <c r="D1186" s="545" t="s">
        <v>855</v>
      </c>
      <c r="E1186" s="546">
        <v>46010</v>
      </c>
      <c r="F1186" s="545">
        <v>30</v>
      </c>
      <c r="G1186" s="546">
        <v>45977</v>
      </c>
      <c r="H1186" s="546">
        <v>46007</v>
      </c>
      <c r="I1186" s="545" t="s">
        <v>651</v>
      </c>
      <c r="J1186" s="545" t="s">
        <v>652</v>
      </c>
      <c r="K1186" s="545"/>
      <c r="L1186" s="545" t="s">
        <v>653</v>
      </c>
      <c r="M1186" s="545"/>
      <c r="N1186" s="545" t="s">
        <v>709</v>
      </c>
      <c r="O1186" s="545"/>
      <c r="P1186" s="545"/>
      <c r="Q1186" s="545"/>
      <c r="R1186" s="545"/>
      <c r="S1186" s="545"/>
      <c r="T1186" s="545"/>
    </row>
    <row r="1187" spans="1:20" ht="14">
      <c r="A1187" s="1"/>
      <c r="C1187" s="545">
        <v>30337850079</v>
      </c>
      <c r="D1187" s="545" t="s">
        <v>855</v>
      </c>
      <c r="E1187" s="546">
        <v>46010</v>
      </c>
      <c r="F1187" s="545">
        <v>30</v>
      </c>
      <c r="G1187" s="546">
        <v>45977</v>
      </c>
      <c r="H1187" s="546">
        <v>46007</v>
      </c>
      <c r="I1187" s="545" t="s">
        <v>648</v>
      </c>
      <c r="J1187" s="545" t="s">
        <v>690</v>
      </c>
      <c r="K1187" s="545">
        <v>243.17</v>
      </c>
      <c r="L1187" s="545" t="s">
        <v>592</v>
      </c>
      <c r="M1187" s="545"/>
      <c r="N1187" s="545" t="s">
        <v>710</v>
      </c>
      <c r="O1187" s="545"/>
      <c r="P1187" s="545"/>
      <c r="Q1187" s="545"/>
      <c r="R1187" s="545"/>
      <c r="S1187" s="545"/>
      <c r="T1187" s="545"/>
    </row>
    <row r="1188" spans="1:20" ht="14">
      <c r="A1188" s="1"/>
      <c r="C1188" s="545">
        <v>30337850079</v>
      </c>
      <c r="D1188" s="545" t="s">
        <v>855</v>
      </c>
      <c r="E1188" s="546">
        <v>46010</v>
      </c>
      <c r="F1188" s="545"/>
      <c r="G1188" s="546"/>
      <c r="H1188" s="546"/>
      <c r="I1188" s="545" t="s">
        <v>658</v>
      </c>
      <c r="J1188" s="545" t="s">
        <v>659</v>
      </c>
      <c r="K1188" s="545"/>
      <c r="L1188" s="545"/>
      <c r="M1188" s="545"/>
      <c r="N1188" s="545" t="s">
        <v>711</v>
      </c>
      <c r="O1188" s="545"/>
      <c r="P1188" s="545"/>
      <c r="Q1188" s="545"/>
      <c r="R1188" s="545"/>
      <c r="S1188" s="545"/>
      <c r="T1188" s="545"/>
    </row>
    <row r="1189" spans="1:20" ht="14">
      <c r="A1189" s="1"/>
      <c r="C1189" s="545">
        <v>30337850079</v>
      </c>
      <c r="D1189" s="545" t="s">
        <v>855</v>
      </c>
      <c r="E1189" s="546">
        <v>46010</v>
      </c>
      <c r="F1189" s="545"/>
      <c r="G1189" s="546"/>
      <c r="H1189" s="546"/>
      <c r="I1189" s="545" t="s">
        <v>664</v>
      </c>
      <c r="J1189" s="545" t="s">
        <v>677</v>
      </c>
      <c r="K1189" s="545"/>
      <c r="L1189" s="545"/>
      <c r="M1189" s="545"/>
      <c r="N1189" s="545" t="s">
        <v>711</v>
      </c>
      <c r="O1189" s="545"/>
      <c r="P1189" s="545"/>
      <c r="Q1189" s="545"/>
      <c r="R1189" s="545"/>
      <c r="S1189" s="545"/>
      <c r="T1189" s="545"/>
    </row>
    <row r="1190" spans="1:20" ht="14">
      <c r="A1190" s="1"/>
      <c r="C1190" s="545">
        <v>30337850079</v>
      </c>
      <c r="D1190" s="545" t="s">
        <v>855</v>
      </c>
      <c r="E1190" s="546">
        <v>46010</v>
      </c>
      <c r="F1190" s="545"/>
      <c r="G1190" s="546"/>
      <c r="H1190" s="546"/>
      <c r="I1190" s="545" t="s">
        <v>667</v>
      </c>
      <c r="J1190" s="545" t="s">
        <v>659</v>
      </c>
      <c r="K1190" s="545"/>
      <c r="L1190" s="545"/>
      <c r="M1190" s="545"/>
      <c r="N1190" s="545" t="s">
        <v>711</v>
      </c>
      <c r="O1190" s="545"/>
      <c r="P1190" s="545"/>
      <c r="Q1190" s="545"/>
      <c r="R1190" s="545"/>
      <c r="S1190" s="545"/>
      <c r="T1190" s="545"/>
    </row>
    <row r="1191" spans="1:20" ht="14">
      <c r="A1191" s="1"/>
      <c r="C1191" s="545">
        <v>30337850079</v>
      </c>
      <c r="D1191" s="545" t="s">
        <v>855</v>
      </c>
      <c r="E1191" s="546">
        <v>46010</v>
      </c>
      <c r="F1191" s="545"/>
      <c r="G1191" s="546"/>
      <c r="H1191" s="546"/>
      <c r="I1191" s="545" t="s">
        <v>668</v>
      </c>
      <c r="J1191" s="545" t="s">
        <v>669</v>
      </c>
      <c r="K1191" s="545"/>
      <c r="L1191" s="545"/>
      <c r="M1191" s="545"/>
      <c r="N1191" s="545" t="s">
        <v>711</v>
      </c>
      <c r="O1191" s="545"/>
      <c r="P1191" s="545"/>
      <c r="Q1191" s="545"/>
      <c r="R1191" s="545"/>
      <c r="S1191" s="545"/>
      <c r="T1191" s="545"/>
    </row>
    <row r="1192" spans="1:20" ht="14">
      <c r="A1192" s="1"/>
      <c r="C1192" s="545">
        <v>30337850079</v>
      </c>
      <c r="D1192" s="545" t="s">
        <v>855</v>
      </c>
      <c r="E1192" s="546">
        <v>46010</v>
      </c>
      <c r="F1192" s="545"/>
      <c r="G1192" s="546"/>
      <c r="H1192" s="546"/>
      <c r="I1192" s="545" t="s">
        <v>670</v>
      </c>
      <c r="J1192" s="545" t="s">
        <v>633</v>
      </c>
      <c r="K1192" s="545"/>
      <c r="L1192" s="545"/>
      <c r="M1192" s="544">
        <v>1886.72</v>
      </c>
      <c r="N1192" s="545" t="s">
        <v>711</v>
      </c>
      <c r="O1192" s="545"/>
      <c r="P1192" s="545"/>
      <c r="Q1192" s="545"/>
      <c r="R1192" s="545"/>
      <c r="S1192" s="545"/>
      <c r="T1192" s="545"/>
    </row>
    <row r="1193" spans="1:20" ht="14">
      <c r="A1193" s="1"/>
      <c r="C1193" s="545">
        <v>30337850079</v>
      </c>
      <c r="D1193" s="545" t="s">
        <v>855</v>
      </c>
      <c r="E1193" s="546">
        <v>46010</v>
      </c>
      <c r="F1193" s="545"/>
      <c r="G1193" s="546"/>
      <c r="H1193" s="546"/>
      <c r="I1193" s="545" t="s">
        <v>671</v>
      </c>
      <c r="J1193" s="545" t="s">
        <v>671</v>
      </c>
      <c r="K1193" s="545"/>
      <c r="L1193" s="545"/>
      <c r="M1193" s="545"/>
      <c r="N1193" s="545" t="s">
        <v>711</v>
      </c>
      <c r="O1193" s="545"/>
      <c r="P1193" s="545"/>
      <c r="Q1193" s="545"/>
      <c r="R1193" s="545"/>
      <c r="S1193" s="545"/>
      <c r="T1193" s="545"/>
    </row>
    <row r="1194" spans="1:20" ht="14">
      <c r="A1194" s="1"/>
      <c r="C1194" s="545">
        <v>30337850079</v>
      </c>
      <c r="D1194" s="545" t="s">
        <v>855</v>
      </c>
      <c r="E1194" s="546">
        <v>46042</v>
      </c>
      <c r="F1194" s="545">
        <v>31</v>
      </c>
      <c r="G1194" s="546">
        <v>46007</v>
      </c>
      <c r="H1194" s="546">
        <v>46038</v>
      </c>
      <c r="I1194" s="545" t="s">
        <v>648</v>
      </c>
      <c r="J1194" s="545" t="s">
        <v>649</v>
      </c>
      <c r="K1194" s="545">
        <v>1365.64</v>
      </c>
      <c r="L1194" s="545" t="s">
        <v>592</v>
      </c>
      <c r="M1194" s="545"/>
      <c r="N1194" s="545" t="s">
        <v>712</v>
      </c>
      <c r="O1194" s="545"/>
      <c r="P1194" s="545"/>
      <c r="Q1194" s="545"/>
      <c r="R1194" s="545"/>
      <c r="S1194" s="545"/>
      <c r="T1194" s="545"/>
    </row>
    <row r="1195" spans="1:20" ht="14">
      <c r="A1195" s="1"/>
      <c r="C1195" s="545">
        <v>30337850079</v>
      </c>
      <c r="D1195" s="545" t="s">
        <v>855</v>
      </c>
      <c r="E1195" s="546">
        <v>46042</v>
      </c>
      <c r="F1195" s="545">
        <v>31</v>
      </c>
      <c r="G1195" s="546">
        <v>46007</v>
      </c>
      <c r="H1195" s="546">
        <v>46038</v>
      </c>
      <c r="I1195" s="545" t="s">
        <v>651</v>
      </c>
      <c r="J1195" s="545" t="s">
        <v>652</v>
      </c>
      <c r="K1195" s="545"/>
      <c r="L1195" s="545" t="s">
        <v>653</v>
      </c>
      <c r="M1195" s="545"/>
      <c r="N1195" s="545" t="s">
        <v>712</v>
      </c>
      <c r="O1195" s="545"/>
      <c r="P1195" s="545"/>
      <c r="Q1195" s="545"/>
      <c r="R1195" s="545"/>
      <c r="S1195" s="545"/>
      <c r="T1195" s="545"/>
    </row>
    <row r="1196" spans="1:20" ht="14">
      <c r="A1196" s="1"/>
      <c r="C1196" s="545">
        <v>30337850079</v>
      </c>
      <c r="D1196" s="545" t="s">
        <v>855</v>
      </c>
      <c r="E1196" s="546">
        <v>46042</v>
      </c>
      <c r="F1196" s="545">
        <v>31</v>
      </c>
      <c r="G1196" s="546">
        <v>46007</v>
      </c>
      <c r="H1196" s="546">
        <v>46038</v>
      </c>
      <c r="I1196" s="545" t="s">
        <v>648</v>
      </c>
      <c r="J1196" s="545" t="s">
        <v>690</v>
      </c>
      <c r="K1196" s="545">
        <v>162.87</v>
      </c>
      <c r="L1196" s="545" t="s">
        <v>592</v>
      </c>
      <c r="M1196" s="545"/>
      <c r="N1196" s="545" t="s">
        <v>713</v>
      </c>
      <c r="O1196" s="545"/>
      <c r="P1196" s="545"/>
      <c r="Q1196" s="545"/>
      <c r="R1196" s="545"/>
      <c r="S1196" s="545"/>
      <c r="T1196" s="545"/>
    </row>
    <row r="1197" spans="1:20" ht="14">
      <c r="A1197" s="1"/>
      <c r="C1197" s="545">
        <v>30337850079</v>
      </c>
      <c r="D1197" s="545" t="s">
        <v>855</v>
      </c>
      <c r="E1197" s="546">
        <v>46042</v>
      </c>
      <c r="F1197" s="545"/>
      <c r="G1197" s="546"/>
      <c r="H1197" s="546"/>
      <c r="I1197" s="545" t="s">
        <v>658</v>
      </c>
      <c r="J1197" s="545" t="s">
        <v>659</v>
      </c>
      <c r="K1197" s="545"/>
      <c r="L1197" s="545"/>
      <c r="M1197" s="545"/>
      <c r="N1197" s="545" t="s">
        <v>714</v>
      </c>
      <c r="O1197" s="545"/>
      <c r="P1197" s="545"/>
      <c r="Q1197" s="545"/>
      <c r="R1197" s="545"/>
      <c r="S1197" s="545"/>
      <c r="T1197" s="545"/>
    </row>
    <row r="1198" spans="1:20" ht="14">
      <c r="A1198" s="1"/>
      <c r="C1198" s="545">
        <v>30337850079</v>
      </c>
      <c r="D1198" s="545" t="s">
        <v>855</v>
      </c>
      <c r="E1198" s="546">
        <v>46042</v>
      </c>
      <c r="F1198" s="545"/>
      <c r="G1198" s="546"/>
      <c r="H1198" s="546"/>
      <c r="I1198" s="545" t="s">
        <v>668</v>
      </c>
      <c r="J1198" s="545" t="s">
        <v>669</v>
      </c>
      <c r="K1198" s="545"/>
      <c r="L1198" s="545"/>
      <c r="M1198" s="545"/>
      <c r="N1198" s="545" t="s">
        <v>714</v>
      </c>
      <c r="O1198" s="545"/>
      <c r="P1198" s="545"/>
      <c r="Q1198" s="545"/>
      <c r="R1198" s="545"/>
      <c r="S1198" s="545"/>
      <c r="T1198" s="545"/>
    </row>
    <row r="1199" spans="1:20" ht="14">
      <c r="A1199" s="1"/>
      <c r="C1199" s="545">
        <v>30337850079</v>
      </c>
      <c r="D1199" s="545" t="s">
        <v>855</v>
      </c>
      <c r="E1199" s="546">
        <v>46042</v>
      </c>
      <c r="F1199" s="545"/>
      <c r="G1199" s="546"/>
      <c r="H1199" s="546"/>
      <c r="I1199" s="545" t="s">
        <v>670</v>
      </c>
      <c r="J1199" s="545" t="s">
        <v>633</v>
      </c>
      <c r="K1199" s="545"/>
      <c r="L1199" s="545"/>
      <c r="M1199" s="544">
        <v>1528.51</v>
      </c>
      <c r="N1199" s="545" t="s">
        <v>714</v>
      </c>
      <c r="O1199" s="545"/>
      <c r="P1199" s="545"/>
      <c r="Q1199" s="545"/>
      <c r="R1199" s="545"/>
      <c r="S1199" s="545"/>
      <c r="T1199" s="545"/>
    </row>
    <row r="1200" spans="1:20" ht="14">
      <c r="A1200" s="1"/>
      <c r="C1200" s="545">
        <v>30337850079</v>
      </c>
      <c r="D1200" s="545" t="s">
        <v>855</v>
      </c>
      <c r="E1200" s="546">
        <v>46042</v>
      </c>
      <c r="F1200" s="545"/>
      <c r="G1200" s="546"/>
      <c r="H1200" s="546"/>
      <c r="I1200" s="545" t="s">
        <v>671</v>
      </c>
      <c r="J1200" s="545" t="s">
        <v>671</v>
      </c>
      <c r="K1200" s="545"/>
      <c r="L1200" s="545"/>
      <c r="M1200" s="545"/>
      <c r="N1200" s="545" t="s">
        <v>714</v>
      </c>
      <c r="O1200" s="545"/>
      <c r="P1200" s="545"/>
      <c r="Q1200" s="545"/>
      <c r="R1200" s="545"/>
      <c r="S1200" s="545"/>
      <c r="T1200" s="545"/>
    </row>
    <row r="1201" spans="1:20" ht="14">
      <c r="A1201" s="1"/>
      <c r="C1201" s="542">
        <v>30337851044</v>
      </c>
      <c r="D1201" s="542" t="s">
        <v>860</v>
      </c>
      <c r="E1201" s="543">
        <v>45888</v>
      </c>
      <c r="F1201" s="542">
        <v>50</v>
      </c>
      <c r="G1201" s="543">
        <v>45789</v>
      </c>
      <c r="H1201" s="543">
        <v>45839</v>
      </c>
      <c r="I1201" s="542" t="s">
        <v>648</v>
      </c>
      <c r="J1201" s="542" t="s">
        <v>690</v>
      </c>
      <c r="K1201" s="542">
        <v>3465.91</v>
      </c>
      <c r="L1201" s="542" t="s">
        <v>592</v>
      </c>
      <c r="M1201" s="542"/>
      <c r="N1201" s="542" t="s">
        <v>719</v>
      </c>
      <c r="O1201" s="542"/>
      <c r="P1201" s="542"/>
      <c r="Q1201" s="542"/>
      <c r="R1201" s="542"/>
      <c r="S1201" s="542"/>
      <c r="T1201" s="542"/>
    </row>
    <row r="1202" spans="1:20" ht="14">
      <c r="A1202" s="1"/>
      <c r="C1202" s="542">
        <v>30337851044</v>
      </c>
      <c r="D1202" s="542" t="s">
        <v>860</v>
      </c>
      <c r="E1202" s="543">
        <v>45888</v>
      </c>
      <c r="F1202" s="542">
        <v>50</v>
      </c>
      <c r="G1202" s="543">
        <v>45789</v>
      </c>
      <c r="H1202" s="543">
        <v>45839</v>
      </c>
      <c r="I1202" s="542" t="s">
        <v>648</v>
      </c>
      <c r="J1202" s="542" t="s">
        <v>690</v>
      </c>
      <c r="K1202" s="542">
        <v>113.64</v>
      </c>
      <c r="L1202" s="542" t="s">
        <v>592</v>
      </c>
      <c r="M1202" s="542"/>
      <c r="N1202" s="542" t="s">
        <v>719</v>
      </c>
      <c r="O1202" s="542"/>
      <c r="P1202" s="542"/>
      <c r="Q1202" s="542"/>
      <c r="R1202" s="542"/>
      <c r="S1202" s="542"/>
      <c r="T1202" s="542"/>
    </row>
    <row r="1203" spans="1:20" ht="14">
      <c r="A1203" s="1"/>
      <c r="C1203" s="542">
        <v>30337851044</v>
      </c>
      <c r="D1203" s="542" t="s">
        <v>860</v>
      </c>
      <c r="E1203" s="543">
        <v>45888</v>
      </c>
      <c r="F1203" s="542">
        <v>50</v>
      </c>
      <c r="G1203" s="543">
        <v>45789</v>
      </c>
      <c r="H1203" s="543">
        <v>45839</v>
      </c>
      <c r="I1203" s="542" t="s">
        <v>648</v>
      </c>
      <c r="J1203" s="542" t="s">
        <v>690</v>
      </c>
      <c r="K1203" s="542">
        <v>0</v>
      </c>
      <c r="L1203" s="542" t="s">
        <v>592</v>
      </c>
      <c r="M1203" s="542"/>
      <c r="N1203" s="542" t="s">
        <v>719</v>
      </c>
      <c r="O1203" s="542"/>
      <c r="P1203" s="542"/>
      <c r="Q1203" s="542"/>
      <c r="R1203" s="542"/>
      <c r="S1203" s="542"/>
      <c r="T1203" s="542"/>
    </row>
    <row r="1204" spans="1:20" ht="14">
      <c r="A1204" s="1"/>
      <c r="C1204" s="542">
        <v>30337851044</v>
      </c>
      <c r="D1204" s="542" t="s">
        <v>860</v>
      </c>
      <c r="E1204" s="543">
        <v>45888</v>
      </c>
      <c r="F1204" s="542">
        <v>50</v>
      </c>
      <c r="G1204" s="543">
        <v>45789</v>
      </c>
      <c r="H1204" s="543">
        <v>45839</v>
      </c>
      <c r="I1204" s="542" t="s">
        <v>651</v>
      </c>
      <c r="J1204" s="542" t="s">
        <v>652</v>
      </c>
      <c r="K1204" s="542"/>
      <c r="L1204" s="542" t="s">
        <v>653</v>
      </c>
      <c r="M1204" s="542"/>
      <c r="N1204" s="542" t="s">
        <v>719</v>
      </c>
      <c r="O1204" s="542"/>
      <c r="P1204" s="542"/>
      <c r="Q1204" s="542"/>
      <c r="R1204" s="542"/>
      <c r="S1204" s="542"/>
      <c r="T1204" s="542"/>
    </row>
    <row r="1205" spans="1:20" ht="14">
      <c r="A1205" s="1"/>
      <c r="C1205" s="542">
        <v>30337851044</v>
      </c>
      <c r="D1205" s="542" t="s">
        <v>860</v>
      </c>
      <c r="E1205" s="543">
        <v>45888</v>
      </c>
      <c r="F1205" s="542">
        <v>38</v>
      </c>
      <c r="G1205" s="543">
        <v>45839</v>
      </c>
      <c r="H1205" s="543">
        <v>45877</v>
      </c>
      <c r="I1205" s="542" t="s">
        <v>648</v>
      </c>
      <c r="J1205" s="542" t="s">
        <v>690</v>
      </c>
      <c r="K1205" s="547">
        <v>2634.09</v>
      </c>
      <c r="L1205" s="542" t="s">
        <v>592</v>
      </c>
      <c r="M1205" s="542"/>
      <c r="N1205" s="542" t="s">
        <v>720</v>
      </c>
      <c r="O1205" s="542"/>
      <c r="P1205" s="542"/>
      <c r="Q1205" s="542"/>
      <c r="R1205" s="542"/>
      <c r="S1205" s="542"/>
      <c r="T1205" s="542"/>
    </row>
    <row r="1206" spans="1:20" ht="14">
      <c r="A1206" s="1"/>
      <c r="C1206" s="542">
        <v>30337851044</v>
      </c>
      <c r="D1206" s="542" t="s">
        <v>860</v>
      </c>
      <c r="E1206" s="543">
        <v>45888</v>
      </c>
      <c r="F1206" s="542">
        <v>38</v>
      </c>
      <c r="G1206" s="543">
        <v>45839</v>
      </c>
      <c r="H1206" s="543">
        <v>45877</v>
      </c>
      <c r="I1206" s="542" t="s">
        <v>648</v>
      </c>
      <c r="J1206" s="542" t="s">
        <v>690</v>
      </c>
      <c r="K1206" s="547">
        <v>86.36</v>
      </c>
      <c r="L1206" s="542" t="s">
        <v>592</v>
      </c>
      <c r="M1206" s="542"/>
      <c r="N1206" s="542" t="s">
        <v>720</v>
      </c>
      <c r="O1206" s="542"/>
      <c r="P1206" s="542"/>
      <c r="Q1206" s="542"/>
      <c r="R1206" s="542"/>
      <c r="S1206" s="542"/>
      <c r="T1206" s="542"/>
    </row>
    <row r="1207" spans="1:20" ht="14">
      <c r="A1207" s="1"/>
      <c r="C1207" s="542">
        <v>30337851044</v>
      </c>
      <c r="D1207" s="542" t="s">
        <v>860</v>
      </c>
      <c r="E1207" s="543">
        <v>45888</v>
      </c>
      <c r="F1207" s="542">
        <v>38</v>
      </c>
      <c r="G1207" s="543">
        <v>45839</v>
      </c>
      <c r="H1207" s="543">
        <v>45877</v>
      </c>
      <c r="I1207" s="542" t="s">
        <v>648</v>
      </c>
      <c r="J1207" s="542" t="s">
        <v>690</v>
      </c>
      <c r="K1207" s="547">
        <v>0</v>
      </c>
      <c r="L1207" s="542" t="s">
        <v>592</v>
      </c>
      <c r="M1207" s="542"/>
      <c r="N1207" s="542" t="s">
        <v>720</v>
      </c>
      <c r="O1207" s="542"/>
      <c r="P1207" s="542"/>
      <c r="Q1207" s="542"/>
      <c r="R1207" s="542"/>
      <c r="S1207" s="542"/>
      <c r="T1207" s="542"/>
    </row>
    <row r="1208" spans="1:20" ht="14">
      <c r="A1208" s="1"/>
      <c r="C1208" s="542">
        <v>30337851044</v>
      </c>
      <c r="D1208" s="542" t="s">
        <v>860</v>
      </c>
      <c r="E1208" s="543">
        <v>45888</v>
      </c>
      <c r="F1208" s="542">
        <v>38</v>
      </c>
      <c r="G1208" s="543">
        <v>45839</v>
      </c>
      <c r="H1208" s="543">
        <v>45877</v>
      </c>
      <c r="I1208" s="542" t="s">
        <v>651</v>
      </c>
      <c r="J1208" s="542" t="s">
        <v>652</v>
      </c>
      <c r="K1208" s="542"/>
      <c r="L1208" s="542" t="s">
        <v>653</v>
      </c>
      <c r="M1208" s="542"/>
      <c r="N1208" s="542" t="s">
        <v>720</v>
      </c>
      <c r="O1208" s="542"/>
      <c r="P1208" s="542"/>
      <c r="Q1208" s="542"/>
      <c r="R1208" s="542"/>
      <c r="S1208" s="542"/>
      <c r="T1208" s="542"/>
    </row>
    <row r="1209" spans="1:20" ht="14">
      <c r="A1209" s="1"/>
      <c r="C1209" s="542">
        <v>30337851044</v>
      </c>
      <c r="D1209" s="542" t="s">
        <v>860</v>
      </c>
      <c r="E1209" s="543">
        <v>45888</v>
      </c>
      <c r="F1209" s="542"/>
      <c r="G1209" s="543"/>
      <c r="H1209" s="543"/>
      <c r="I1209" s="542" t="s">
        <v>658</v>
      </c>
      <c r="J1209" s="542" t="s">
        <v>659</v>
      </c>
      <c r="K1209" s="542"/>
      <c r="L1209" s="542"/>
      <c r="M1209" s="542"/>
      <c r="N1209" s="542" t="s">
        <v>721</v>
      </c>
      <c r="O1209" s="542"/>
      <c r="P1209" s="542"/>
      <c r="Q1209" s="542"/>
      <c r="R1209" s="542"/>
      <c r="S1209" s="542"/>
      <c r="T1209" s="542"/>
    </row>
    <row r="1210" spans="1:20" ht="14">
      <c r="A1210" s="1"/>
      <c r="C1210" s="542">
        <v>30337851044</v>
      </c>
      <c r="D1210" s="542" t="s">
        <v>860</v>
      </c>
      <c r="E1210" s="543">
        <v>45888</v>
      </c>
      <c r="F1210" s="542"/>
      <c r="G1210" s="543"/>
      <c r="H1210" s="543"/>
      <c r="I1210" s="542" t="s">
        <v>668</v>
      </c>
      <c r="J1210" s="542" t="s">
        <v>669</v>
      </c>
      <c r="K1210" s="542"/>
      <c r="L1210" s="542"/>
      <c r="M1210" s="542"/>
      <c r="N1210" s="542" t="s">
        <v>721</v>
      </c>
      <c r="O1210" s="542"/>
      <c r="P1210" s="542"/>
      <c r="Q1210" s="542"/>
      <c r="R1210" s="542"/>
      <c r="S1210" s="542"/>
      <c r="T1210" s="542"/>
    </row>
    <row r="1211" spans="1:20" ht="14">
      <c r="A1211" s="1"/>
      <c r="C1211" s="542">
        <v>30337851044</v>
      </c>
      <c r="D1211" s="542" t="s">
        <v>860</v>
      </c>
      <c r="E1211" s="543">
        <v>45888</v>
      </c>
      <c r="F1211" s="542"/>
      <c r="G1211" s="543"/>
      <c r="H1211" s="543"/>
      <c r="I1211" s="542" t="s">
        <v>670</v>
      </c>
      <c r="J1211" s="542" t="s">
        <v>633</v>
      </c>
      <c r="K1211" s="544">
        <f>K1205+K1206+K1207</f>
        <v>2720.4500000000003</v>
      </c>
      <c r="L1211" s="542"/>
      <c r="M1211" s="542">
        <v>6300</v>
      </c>
      <c r="N1211" s="542" t="s">
        <v>721</v>
      </c>
      <c r="O1211" s="542"/>
      <c r="P1211" s="542"/>
      <c r="Q1211" s="542"/>
      <c r="R1211" s="542"/>
      <c r="S1211" s="542"/>
      <c r="T1211" s="542"/>
    </row>
    <row r="1212" spans="1:20" ht="14">
      <c r="A1212" s="1"/>
      <c r="C1212" s="542">
        <v>30337851044</v>
      </c>
      <c r="D1212" s="542" t="s">
        <v>860</v>
      </c>
      <c r="E1212" s="543">
        <v>45888</v>
      </c>
      <c r="F1212" s="542"/>
      <c r="G1212" s="543"/>
      <c r="H1212" s="543"/>
      <c r="I1212" s="542" t="s">
        <v>671</v>
      </c>
      <c r="J1212" s="542" t="s">
        <v>671</v>
      </c>
      <c r="K1212" s="542"/>
      <c r="L1212" s="542"/>
      <c r="M1212" s="542"/>
      <c r="N1212" s="542" t="s">
        <v>721</v>
      </c>
      <c r="O1212" s="542"/>
      <c r="P1212" s="542"/>
      <c r="Q1212" s="542"/>
      <c r="R1212" s="542"/>
      <c r="S1212" s="542"/>
      <c r="T1212" s="542"/>
    </row>
    <row r="1213" spans="1:20" ht="14">
      <c r="A1213" s="1"/>
      <c r="C1213" s="545">
        <v>30337851044</v>
      </c>
      <c r="D1213" s="545" t="s">
        <v>860</v>
      </c>
      <c r="E1213" s="546">
        <v>45922</v>
      </c>
      <c r="F1213" s="545"/>
      <c r="G1213" s="546"/>
      <c r="H1213" s="546"/>
      <c r="I1213" s="545" t="s">
        <v>658</v>
      </c>
      <c r="J1213" s="545" t="s">
        <v>659</v>
      </c>
      <c r="K1213" s="545"/>
      <c r="L1213" s="545"/>
      <c r="M1213" s="545"/>
      <c r="N1213" s="545"/>
      <c r="O1213" s="545"/>
      <c r="P1213" s="545"/>
      <c r="Q1213" s="545"/>
      <c r="R1213" s="545"/>
      <c r="S1213" s="545"/>
      <c r="T1213" s="545"/>
    </row>
    <row r="1214" spans="1:20" ht="14">
      <c r="A1214" s="1"/>
      <c r="C1214" s="545">
        <v>30337851044</v>
      </c>
      <c r="D1214" s="545" t="s">
        <v>860</v>
      </c>
      <c r="E1214" s="546">
        <v>45922</v>
      </c>
      <c r="F1214" s="545"/>
      <c r="G1214" s="546"/>
      <c r="H1214" s="546"/>
      <c r="I1214" s="545" t="s">
        <v>664</v>
      </c>
      <c r="J1214" s="545" t="s">
        <v>677</v>
      </c>
      <c r="K1214" s="545"/>
      <c r="L1214" s="545"/>
      <c r="M1214" s="545"/>
      <c r="N1214" s="545"/>
      <c r="O1214" s="545"/>
      <c r="P1214" s="545"/>
      <c r="Q1214" s="545"/>
      <c r="R1214" s="545"/>
      <c r="S1214" s="545"/>
      <c r="T1214" s="545"/>
    </row>
    <row r="1215" spans="1:20" ht="14">
      <c r="A1215" s="1"/>
      <c r="C1215" s="545">
        <v>30337851044</v>
      </c>
      <c r="D1215" s="545" t="s">
        <v>860</v>
      </c>
      <c r="E1215" s="546">
        <v>45922</v>
      </c>
      <c r="F1215" s="545"/>
      <c r="G1215" s="546"/>
      <c r="H1215" s="546"/>
      <c r="I1215" s="545" t="s">
        <v>667</v>
      </c>
      <c r="J1215" s="545" t="s">
        <v>659</v>
      </c>
      <c r="K1215" s="545"/>
      <c r="L1215" s="545"/>
      <c r="M1215" s="545"/>
      <c r="N1215" s="545"/>
      <c r="O1215" s="545"/>
      <c r="P1215" s="545"/>
      <c r="Q1215" s="545"/>
      <c r="R1215" s="545"/>
      <c r="S1215" s="545"/>
      <c r="T1215" s="545"/>
    </row>
    <row r="1216" spans="1:20" ht="14">
      <c r="A1216" s="1"/>
      <c r="C1216" s="545">
        <v>30337851044</v>
      </c>
      <c r="D1216" s="545" t="s">
        <v>860</v>
      </c>
      <c r="E1216" s="546">
        <v>45922</v>
      </c>
      <c r="F1216" s="545"/>
      <c r="G1216" s="546"/>
      <c r="H1216" s="546"/>
      <c r="I1216" s="545" t="s">
        <v>668</v>
      </c>
      <c r="J1216" s="545" t="s">
        <v>669</v>
      </c>
      <c r="K1216" s="545"/>
      <c r="L1216" s="545"/>
      <c r="M1216" s="545"/>
      <c r="N1216" s="545"/>
      <c r="O1216" s="545"/>
      <c r="P1216" s="545"/>
      <c r="Q1216" s="545"/>
      <c r="R1216" s="545"/>
      <c r="S1216" s="545"/>
      <c r="T1216" s="545"/>
    </row>
    <row r="1217" spans="1:20" ht="14">
      <c r="A1217" s="1"/>
      <c r="C1217" s="545">
        <v>30337851044</v>
      </c>
      <c r="D1217" s="545" t="s">
        <v>860</v>
      </c>
      <c r="E1217" s="546">
        <v>45922</v>
      </c>
      <c r="F1217" s="545"/>
      <c r="G1217" s="546"/>
      <c r="H1217" s="546"/>
      <c r="I1217" s="545" t="s">
        <v>670</v>
      </c>
      <c r="J1217" s="545" t="s">
        <v>633</v>
      </c>
      <c r="K1217" s="545"/>
      <c r="L1217" s="545"/>
      <c r="M1217" s="544">
        <v>0</v>
      </c>
      <c r="N1217" s="545"/>
      <c r="O1217" s="545"/>
      <c r="P1217" s="545"/>
      <c r="Q1217" s="545"/>
      <c r="R1217" s="545"/>
      <c r="S1217" s="545"/>
      <c r="T1217" s="545"/>
    </row>
    <row r="1218" spans="1:20" ht="14">
      <c r="A1218" s="1"/>
      <c r="C1218" s="545">
        <v>30337851044</v>
      </c>
      <c r="D1218" s="545" t="s">
        <v>860</v>
      </c>
      <c r="E1218" s="546">
        <v>45922</v>
      </c>
      <c r="F1218" s="545"/>
      <c r="G1218" s="546"/>
      <c r="H1218" s="546"/>
      <c r="I1218" s="545" t="s">
        <v>671</v>
      </c>
      <c r="J1218" s="545" t="s">
        <v>671</v>
      </c>
      <c r="K1218" s="545"/>
      <c r="L1218" s="545"/>
      <c r="M1218" s="545"/>
      <c r="N1218" s="545"/>
      <c r="O1218" s="545"/>
      <c r="P1218" s="545"/>
      <c r="Q1218" s="545"/>
      <c r="R1218" s="545"/>
      <c r="S1218" s="545"/>
      <c r="T1218" s="545"/>
    </row>
    <row r="1219" spans="1:20" ht="14">
      <c r="A1219" s="1"/>
      <c r="C1219" s="542">
        <v>30337851044</v>
      </c>
      <c r="D1219" s="542" t="s">
        <v>860</v>
      </c>
      <c r="E1219" s="543">
        <v>45980</v>
      </c>
      <c r="F1219" s="542">
        <v>95</v>
      </c>
      <c r="G1219" s="543">
        <v>45877</v>
      </c>
      <c r="H1219" s="543">
        <v>45972</v>
      </c>
      <c r="I1219" s="542" t="s">
        <v>648</v>
      </c>
      <c r="J1219" s="542" t="s">
        <v>690</v>
      </c>
      <c r="K1219" s="542">
        <v>6209</v>
      </c>
      <c r="L1219" s="542" t="s">
        <v>592</v>
      </c>
      <c r="M1219" s="542"/>
      <c r="N1219" s="542" t="s">
        <v>722</v>
      </c>
      <c r="O1219" s="542"/>
      <c r="P1219" s="542"/>
      <c r="Q1219" s="542"/>
      <c r="R1219" s="542"/>
      <c r="S1219" s="542"/>
      <c r="T1219" s="542"/>
    </row>
    <row r="1220" spans="1:20" ht="14">
      <c r="A1220" s="1"/>
      <c r="C1220" s="542">
        <v>30337851044</v>
      </c>
      <c r="D1220" s="542" t="s">
        <v>860</v>
      </c>
      <c r="E1220" s="543">
        <v>45980</v>
      </c>
      <c r="F1220" s="542">
        <v>95</v>
      </c>
      <c r="G1220" s="543">
        <v>45877</v>
      </c>
      <c r="H1220" s="543">
        <v>45972</v>
      </c>
      <c r="I1220" s="542" t="s">
        <v>648</v>
      </c>
      <c r="J1220" s="542" t="s">
        <v>690</v>
      </c>
      <c r="K1220" s="542">
        <v>473</v>
      </c>
      <c r="L1220" s="542" t="s">
        <v>592</v>
      </c>
      <c r="M1220" s="542"/>
      <c r="N1220" s="542" t="s">
        <v>722</v>
      </c>
      <c r="O1220" s="542"/>
      <c r="P1220" s="542"/>
      <c r="Q1220" s="542"/>
      <c r="R1220" s="542"/>
      <c r="S1220" s="542"/>
      <c r="T1220" s="542"/>
    </row>
    <row r="1221" spans="1:20" ht="14">
      <c r="A1221" s="1"/>
      <c r="C1221" s="542">
        <v>30337851044</v>
      </c>
      <c r="D1221" s="542" t="s">
        <v>860</v>
      </c>
      <c r="E1221" s="543">
        <v>45980</v>
      </c>
      <c r="F1221" s="542">
        <v>95</v>
      </c>
      <c r="G1221" s="543">
        <v>45877</v>
      </c>
      <c r="H1221" s="543">
        <v>45972</v>
      </c>
      <c r="I1221" s="542" t="s">
        <v>648</v>
      </c>
      <c r="J1221" s="542" t="s">
        <v>690</v>
      </c>
      <c r="K1221" s="542">
        <v>5</v>
      </c>
      <c r="L1221" s="542" t="s">
        <v>592</v>
      </c>
      <c r="M1221" s="542"/>
      <c r="N1221" s="542" t="s">
        <v>722</v>
      </c>
      <c r="O1221" s="542"/>
      <c r="P1221" s="542"/>
      <c r="Q1221" s="542"/>
      <c r="R1221" s="542"/>
      <c r="S1221" s="542"/>
      <c r="T1221" s="542"/>
    </row>
    <row r="1222" spans="1:20" ht="14">
      <c r="A1222" s="1"/>
      <c r="C1222" s="542">
        <v>30337851044</v>
      </c>
      <c r="D1222" s="542" t="s">
        <v>860</v>
      </c>
      <c r="E1222" s="543">
        <v>45980</v>
      </c>
      <c r="F1222" s="542">
        <v>95</v>
      </c>
      <c r="G1222" s="543">
        <v>45877</v>
      </c>
      <c r="H1222" s="543">
        <v>45972</v>
      </c>
      <c r="I1222" s="542" t="s">
        <v>651</v>
      </c>
      <c r="J1222" s="542" t="s">
        <v>652</v>
      </c>
      <c r="K1222" s="542"/>
      <c r="L1222" s="542" t="s">
        <v>653</v>
      </c>
      <c r="M1222" s="542"/>
      <c r="N1222" s="542" t="s">
        <v>722</v>
      </c>
      <c r="O1222" s="542"/>
      <c r="P1222" s="542"/>
      <c r="Q1222" s="542"/>
      <c r="R1222" s="542"/>
      <c r="S1222" s="542"/>
      <c r="T1222" s="542"/>
    </row>
    <row r="1223" spans="1:20" ht="14">
      <c r="A1223" s="1"/>
      <c r="C1223" s="542">
        <v>30337851044</v>
      </c>
      <c r="D1223" s="542" t="s">
        <v>860</v>
      </c>
      <c r="E1223" s="543">
        <v>45980</v>
      </c>
      <c r="F1223" s="542"/>
      <c r="G1223" s="543"/>
      <c r="H1223" s="543"/>
      <c r="I1223" s="542" t="s">
        <v>658</v>
      </c>
      <c r="J1223" s="542" t="s">
        <v>659</v>
      </c>
      <c r="K1223" s="542"/>
      <c r="L1223" s="542"/>
      <c r="M1223" s="542"/>
      <c r="N1223" s="542" t="s">
        <v>722</v>
      </c>
      <c r="O1223" s="542"/>
      <c r="P1223" s="542"/>
      <c r="Q1223" s="542"/>
      <c r="R1223" s="542"/>
      <c r="S1223" s="542"/>
      <c r="T1223" s="542"/>
    </row>
    <row r="1224" spans="1:20" ht="14">
      <c r="A1224" s="1"/>
      <c r="C1224" s="542">
        <v>30337851044</v>
      </c>
      <c r="D1224" s="542" t="s">
        <v>860</v>
      </c>
      <c r="E1224" s="543">
        <v>45980</v>
      </c>
      <c r="F1224" s="542"/>
      <c r="G1224" s="543"/>
      <c r="H1224" s="543"/>
      <c r="I1224" s="542" t="s">
        <v>668</v>
      </c>
      <c r="J1224" s="542" t="s">
        <v>669</v>
      </c>
      <c r="K1224" s="542"/>
      <c r="L1224" s="542"/>
      <c r="M1224" s="542"/>
      <c r="N1224" s="542" t="s">
        <v>722</v>
      </c>
      <c r="O1224" s="542"/>
      <c r="P1224" s="542"/>
      <c r="Q1224" s="542"/>
      <c r="R1224" s="542"/>
      <c r="S1224" s="542"/>
      <c r="T1224" s="542"/>
    </row>
    <row r="1225" spans="1:20" ht="14">
      <c r="A1225" s="1"/>
      <c r="C1225" s="542">
        <v>30337851044</v>
      </c>
      <c r="D1225" s="542" t="s">
        <v>860</v>
      </c>
      <c r="E1225" s="543">
        <v>45980</v>
      </c>
      <c r="F1225" s="542"/>
      <c r="G1225" s="543"/>
      <c r="H1225" s="543"/>
      <c r="I1225" s="542" t="s">
        <v>670</v>
      </c>
      <c r="J1225" s="542" t="s">
        <v>633</v>
      </c>
      <c r="K1225" s="542"/>
      <c r="L1225" s="542"/>
      <c r="M1225" s="544">
        <v>6687</v>
      </c>
      <c r="N1225" s="542" t="s">
        <v>722</v>
      </c>
      <c r="O1225" s="542"/>
      <c r="P1225" s="542"/>
      <c r="Q1225" s="542"/>
      <c r="R1225" s="542"/>
      <c r="S1225" s="542"/>
      <c r="T1225" s="542"/>
    </row>
    <row r="1226" spans="1:20" ht="14">
      <c r="A1226" s="1"/>
      <c r="C1226" s="542">
        <v>30337851044</v>
      </c>
      <c r="D1226" s="542" t="s">
        <v>860</v>
      </c>
      <c r="E1226" s="543">
        <v>45980</v>
      </c>
      <c r="F1226" s="542"/>
      <c r="G1226" s="543"/>
      <c r="H1226" s="543"/>
      <c r="I1226" s="542" t="s">
        <v>671</v>
      </c>
      <c r="J1226" s="542" t="s">
        <v>671</v>
      </c>
      <c r="K1226" s="542"/>
      <c r="L1226" s="542"/>
      <c r="M1226" s="542"/>
      <c r="N1226" s="542" t="s">
        <v>722</v>
      </c>
      <c r="O1226" s="542"/>
      <c r="P1226" s="542"/>
      <c r="Q1226" s="542"/>
      <c r="R1226" s="542"/>
      <c r="S1226" s="542"/>
      <c r="T1226" s="542"/>
    </row>
    <row r="1227" spans="1:20" ht="14">
      <c r="A1227" s="1"/>
      <c r="C1227" s="545">
        <v>30337851044</v>
      </c>
      <c r="D1227" s="545" t="s">
        <v>860</v>
      </c>
      <c r="E1227" s="546">
        <v>46010</v>
      </c>
      <c r="F1227" s="545"/>
      <c r="G1227" s="546"/>
      <c r="H1227" s="546"/>
      <c r="I1227" s="545" t="s">
        <v>658</v>
      </c>
      <c r="J1227" s="545" t="s">
        <v>659</v>
      </c>
      <c r="K1227" s="545"/>
      <c r="L1227" s="545"/>
      <c r="M1227" s="545"/>
      <c r="N1227" s="545"/>
      <c r="O1227" s="545"/>
      <c r="P1227" s="545"/>
      <c r="Q1227" s="545"/>
      <c r="R1227" s="545"/>
      <c r="S1227" s="545"/>
      <c r="T1227" s="545"/>
    </row>
    <row r="1228" spans="1:20" ht="14">
      <c r="A1228" s="1"/>
      <c r="C1228" s="545">
        <v>30337851044</v>
      </c>
      <c r="D1228" s="545" t="s">
        <v>860</v>
      </c>
      <c r="E1228" s="546">
        <v>46010</v>
      </c>
      <c r="F1228" s="545"/>
      <c r="G1228" s="546"/>
      <c r="H1228" s="546"/>
      <c r="I1228" s="545" t="s">
        <v>664</v>
      </c>
      <c r="J1228" s="545" t="s">
        <v>677</v>
      </c>
      <c r="K1228" s="545"/>
      <c r="L1228" s="545"/>
      <c r="M1228" s="545"/>
      <c r="N1228" s="545"/>
      <c r="O1228" s="545"/>
      <c r="P1228" s="545"/>
      <c r="Q1228" s="545"/>
      <c r="R1228" s="545"/>
      <c r="S1228" s="545"/>
      <c r="T1228" s="545"/>
    </row>
    <row r="1229" spans="1:20" ht="14">
      <c r="A1229" s="1"/>
      <c r="C1229" s="545">
        <v>30337851044</v>
      </c>
      <c r="D1229" s="545" t="s">
        <v>860</v>
      </c>
      <c r="E1229" s="546">
        <v>46010</v>
      </c>
      <c r="F1229" s="545"/>
      <c r="G1229" s="546"/>
      <c r="H1229" s="546"/>
      <c r="I1229" s="545" t="s">
        <v>667</v>
      </c>
      <c r="J1229" s="545" t="s">
        <v>659</v>
      </c>
      <c r="K1229" s="545"/>
      <c r="L1229" s="545"/>
      <c r="M1229" s="545"/>
      <c r="N1229" s="545"/>
      <c r="O1229" s="545"/>
      <c r="P1229" s="545"/>
      <c r="Q1229" s="545"/>
      <c r="R1229" s="545"/>
      <c r="S1229" s="545"/>
      <c r="T1229" s="545"/>
    </row>
    <row r="1230" spans="1:20" ht="14">
      <c r="A1230" s="1"/>
      <c r="C1230" s="545">
        <v>30337851044</v>
      </c>
      <c r="D1230" s="545" t="s">
        <v>860</v>
      </c>
      <c r="E1230" s="546">
        <v>46010</v>
      </c>
      <c r="F1230" s="545"/>
      <c r="G1230" s="546"/>
      <c r="H1230" s="546"/>
      <c r="I1230" s="545" t="s">
        <v>668</v>
      </c>
      <c r="J1230" s="545" t="s">
        <v>669</v>
      </c>
      <c r="K1230" s="545"/>
      <c r="L1230" s="545"/>
      <c r="M1230" s="545"/>
      <c r="N1230" s="545"/>
      <c r="O1230" s="545"/>
      <c r="P1230" s="545"/>
      <c r="Q1230" s="545"/>
      <c r="R1230" s="545"/>
      <c r="S1230" s="545"/>
      <c r="T1230" s="545"/>
    </row>
    <row r="1231" spans="1:20" ht="14">
      <c r="A1231" s="1"/>
      <c r="C1231" s="545">
        <v>30337851044</v>
      </c>
      <c r="D1231" s="545" t="s">
        <v>860</v>
      </c>
      <c r="E1231" s="546">
        <v>46010</v>
      </c>
      <c r="F1231" s="545"/>
      <c r="G1231" s="546"/>
      <c r="H1231" s="546"/>
      <c r="I1231" s="545" t="s">
        <v>670</v>
      </c>
      <c r="J1231" s="545" t="s">
        <v>633</v>
      </c>
      <c r="K1231" s="545"/>
      <c r="L1231" s="545"/>
      <c r="M1231" s="544">
        <v>0</v>
      </c>
      <c r="N1231" s="545"/>
      <c r="O1231" s="545"/>
      <c r="P1231" s="545"/>
      <c r="Q1231" s="545"/>
      <c r="R1231" s="545"/>
      <c r="S1231" s="545"/>
      <c r="T1231" s="545"/>
    </row>
    <row r="1232" spans="1:20" ht="14">
      <c r="A1232" s="1"/>
      <c r="C1232" s="545">
        <v>30337851044</v>
      </c>
      <c r="D1232" s="545" t="s">
        <v>860</v>
      </c>
      <c r="E1232" s="546">
        <v>46010</v>
      </c>
      <c r="F1232" s="545"/>
      <c r="G1232" s="546"/>
      <c r="H1232" s="546"/>
      <c r="I1232" s="545" t="s">
        <v>671</v>
      </c>
      <c r="J1232" s="545" t="s">
        <v>671</v>
      </c>
      <c r="K1232" s="545"/>
      <c r="L1232" s="545"/>
      <c r="M1232" s="545"/>
      <c r="N1232" s="545"/>
      <c r="O1232" s="545"/>
      <c r="P1232" s="545"/>
      <c r="Q1232" s="545"/>
      <c r="R1232" s="545"/>
      <c r="S1232" s="545"/>
      <c r="T1232" s="545"/>
    </row>
    <row r="1233" spans="1:20" ht="14">
      <c r="A1233" s="1"/>
      <c r="C1233" s="542">
        <v>30337861430</v>
      </c>
      <c r="D1233" s="542" t="s">
        <v>861</v>
      </c>
      <c r="E1233" s="543">
        <v>45860</v>
      </c>
      <c r="F1233" s="542"/>
      <c r="G1233" s="543"/>
      <c r="H1233" s="543"/>
      <c r="I1233" s="542" t="s">
        <v>658</v>
      </c>
      <c r="J1233" s="542" t="s">
        <v>659</v>
      </c>
      <c r="K1233" s="542"/>
      <c r="L1233" s="542"/>
      <c r="M1233" s="542"/>
      <c r="N1233" s="542"/>
      <c r="O1233" s="542"/>
      <c r="P1233" s="542"/>
      <c r="Q1233" s="542"/>
      <c r="R1233" s="542"/>
      <c r="S1233" s="542"/>
      <c r="T1233" s="542"/>
    </row>
    <row r="1234" spans="1:20" ht="14">
      <c r="A1234" s="1"/>
      <c r="C1234" s="542">
        <v>30337861430</v>
      </c>
      <c r="D1234" s="542" t="s">
        <v>861</v>
      </c>
      <c r="E1234" s="543">
        <v>45860</v>
      </c>
      <c r="F1234" s="542"/>
      <c r="G1234" s="543"/>
      <c r="H1234" s="543"/>
      <c r="I1234" s="542" t="s">
        <v>664</v>
      </c>
      <c r="J1234" s="542" t="s">
        <v>666</v>
      </c>
      <c r="K1234" s="542"/>
      <c r="L1234" s="542"/>
      <c r="M1234" s="542"/>
      <c r="N1234" s="542"/>
      <c r="O1234" s="542"/>
      <c r="P1234" s="542"/>
      <c r="Q1234" s="542"/>
      <c r="R1234" s="542"/>
      <c r="S1234" s="542"/>
      <c r="T1234" s="542"/>
    </row>
    <row r="1235" spans="1:20" ht="14">
      <c r="A1235" s="1"/>
      <c r="C1235" s="542">
        <v>30337861430</v>
      </c>
      <c r="D1235" s="542" t="s">
        <v>861</v>
      </c>
      <c r="E1235" s="543">
        <v>45860</v>
      </c>
      <c r="F1235" s="542"/>
      <c r="G1235" s="543"/>
      <c r="H1235" s="543"/>
      <c r="I1235" s="542" t="s">
        <v>667</v>
      </c>
      <c r="J1235" s="542" t="s">
        <v>659</v>
      </c>
      <c r="K1235" s="542"/>
      <c r="L1235" s="542"/>
      <c r="M1235" s="542"/>
      <c r="N1235" s="542"/>
      <c r="O1235" s="542"/>
      <c r="P1235" s="542"/>
      <c r="Q1235" s="542"/>
      <c r="R1235" s="542"/>
      <c r="S1235" s="542"/>
      <c r="T1235" s="542"/>
    </row>
    <row r="1236" spans="1:20" ht="14">
      <c r="A1236" s="1"/>
      <c r="C1236" s="542">
        <v>30337861430</v>
      </c>
      <c r="D1236" s="542" t="s">
        <v>861</v>
      </c>
      <c r="E1236" s="543">
        <v>45860</v>
      </c>
      <c r="F1236" s="542"/>
      <c r="G1236" s="543"/>
      <c r="H1236" s="543"/>
      <c r="I1236" s="542" t="s">
        <v>668</v>
      </c>
      <c r="J1236" s="542" t="s">
        <v>669</v>
      </c>
      <c r="K1236" s="542"/>
      <c r="L1236" s="542"/>
      <c r="M1236" s="542"/>
      <c r="N1236" s="542"/>
      <c r="O1236" s="542"/>
      <c r="P1236" s="542"/>
      <c r="Q1236" s="542"/>
      <c r="R1236" s="542"/>
      <c r="S1236" s="542"/>
      <c r="T1236" s="542"/>
    </row>
    <row r="1237" spans="1:20" ht="14">
      <c r="A1237" s="1"/>
      <c r="C1237" s="542">
        <v>30337861430</v>
      </c>
      <c r="D1237" s="542" t="s">
        <v>861</v>
      </c>
      <c r="E1237" s="543">
        <v>45860</v>
      </c>
      <c r="F1237" s="542"/>
      <c r="G1237" s="543"/>
      <c r="H1237" s="543"/>
      <c r="I1237" s="542" t="s">
        <v>670</v>
      </c>
      <c r="J1237" s="542" t="s">
        <v>633</v>
      </c>
      <c r="K1237" s="542"/>
      <c r="L1237" s="542" t="s">
        <v>592</v>
      </c>
      <c r="M1237" s="544">
        <v>0</v>
      </c>
      <c r="N1237" s="542"/>
      <c r="O1237" s="542"/>
      <c r="P1237" s="542"/>
      <c r="Q1237" s="542"/>
      <c r="R1237" s="542"/>
      <c r="S1237" s="542"/>
      <c r="T1237" s="542"/>
    </row>
    <row r="1238" spans="1:20" ht="14">
      <c r="A1238" s="1"/>
      <c r="C1238" s="542">
        <v>30337861430</v>
      </c>
      <c r="D1238" s="542" t="s">
        <v>861</v>
      </c>
      <c r="E1238" s="543">
        <v>45860</v>
      </c>
      <c r="F1238" s="542"/>
      <c r="G1238" s="543"/>
      <c r="H1238" s="543"/>
      <c r="I1238" s="542" t="s">
        <v>671</v>
      </c>
      <c r="J1238" s="542" t="s">
        <v>671</v>
      </c>
      <c r="K1238" s="542"/>
      <c r="L1238" s="542"/>
      <c r="M1238" s="542"/>
      <c r="N1238" s="542"/>
      <c r="O1238" s="542"/>
      <c r="P1238" s="542"/>
      <c r="Q1238" s="542"/>
      <c r="R1238" s="542"/>
      <c r="S1238" s="542"/>
      <c r="T1238" s="542"/>
    </row>
    <row r="1239" spans="1:20" ht="14">
      <c r="A1239" s="1"/>
      <c r="C1239" s="545">
        <v>30337861430</v>
      </c>
      <c r="D1239" s="545" t="s">
        <v>861</v>
      </c>
      <c r="E1239" s="546">
        <v>45888</v>
      </c>
      <c r="F1239" s="545">
        <v>5</v>
      </c>
      <c r="G1239" s="546">
        <v>45784</v>
      </c>
      <c r="H1239" s="546">
        <v>45789</v>
      </c>
      <c r="I1239" s="545" t="s">
        <v>648</v>
      </c>
      <c r="J1239" s="545" t="s">
        <v>649</v>
      </c>
      <c r="K1239" s="545">
        <v>12</v>
      </c>
      <c r="L1239" s="545" t="s">
        <v>592</v>
      </c>
      <c r="M1239" s="545"/>
      <c r="N1239" s="545" t="s">
        <v>862</v>
      </c>
      <c r="O1239" s="545"/>
      <c r="P1239" s="545"/>
      <c r="Q1239" s="545"/>
      <c r="R1239" s="545"/>
      <c r="S1239" s="545"/>
      <c r="T1239" s="545"/>
    </row>
    <row r="1240" spans="1:20" ht="14">
      <c r="A1240" s="1"/>
      <c r="C1240" s="545">
        <v>30337861430</v>
      </c>
      <c r="D1240" s="545" t="s">
        <v>861</v>
      </c>
      <c r="E1240" s="546">
        <v>45888</v>
      </c>
      <c r="F1240" s="545">
        <v>5</v>
      </c>
      <c r="G1240" s="546">
        <v>45784</v>
      </c>
      <c r="H1240" s="546">
        <v>45789</v>
      </c>
      <c r="I1240" s="545" t="s">
        <v>651</v>
      </c>
      <c r="J1240" s="545" t="s">
        <v>652</v>
      </c>
      <c r="K1240" s="545"/>
      <c r="L1240" s="545" t="s">
        <v>653</v>
      </c>
      <c r="M1240" s="545"/>
      <c r="N1240" s="545" t="s">
        <v>862</v>
      </c>
      <c r="O1240" s="545"/>
      <c r="P1240" s="545"/>
      <c r="Q1240" s="545"/>
      <c r="R1240" s="545"/>
      <c r="S1240" s="545"/>
      <c r="T1240" s="545"/>
    </row>
    <row r="1241" spans="1:20" ht="14">
      <c r="A1241" s="1"/>
      <c r="C1241" s="545">
        <v>30337861430</v>
      </c>
      <c r="D1241" s="545" t="s">
        <v>861</v>
      </c>
      <c r="E1241" s="546">
        <v>45888</v>
      </c>
      <c r="F1241" s="545">
        <v>5</v>
      </c>
      <c r="G1241" s="546">
        <v>45784</v>
      </c>
      <c r="H1241" s="546">
        <v>45789</v>
      </c>
      <c r="I1241" s="545" t="s">
        <v>648</v>
      </c>
      <c r="J1241" s="545" t="s">
        <v>690</v>
      </c>
      <c r="K1241" s="545">
        <v>12</v>
      </c>
      <c r="L1241" s="545" t="s">
        <v>592</v>
      </c>
      <c r="M1241" s="545"/>
      <c r="N1241" s="545" t="s">
        <v>863</v>
      </c>
      <c r="O1241" s="545"/>
      <c r="P1241" s="545"/>
      <c r="Q1241" s="545"/>
      <c r="R1241" s="545"/>
      <c r="S1241" s="545"/>
      <c r="T1241" s="545"/>
    </row>
    <row r="1242" spans="1:20" ht="14">
      <c r="A1242" s="1"/>
      <c r="C1242" s="545">
        <v>30337861430</v>
      </c>
      <c r="D1242" s="545" t="s">
        <v>861</v>
      </c>
      <c r="E1242" s="546">
        <v>45888</v>
      </c>
      <c r="F1242" s="545">
        <v>5</v>
      </c>
      <c r="G1242" s="546">
        <v>45784</v>
      </c>
      <c r="H1242" s="546">
        <v>45789</v>
      </c>
      <c r="I1242" s="545" t="s">
        <v>651</v>
      </c>
      <c r="J1242" s="545" t="s">
        <v>652</v>
      </c>
      <c r="K1242" s="545"/>
      <c r="L1242" s="545" t="s">
        <v>653</v>
      </c>
      <c r="M1242" s="545"/>
      <c r="N1242" s="545" t="s">
        <v>863</v>
      </c>
      <c r="O1242" s="545"/>
      <c r="P1242" s="545"/>
      <c r="Q1242" s="545"/>
      <c r="R1242" s="545"/>
      <c r="S1242" s="545"/>
      <c r="T1242" s="545"/>
    </row>
    <row r="1243" spans="1:20" ht="14">
      <c r="A1243" s="1"/>
      <c r="C1243" s="545">
        <v>30337861430</v>
      </c>
      <c r="D1243" s="545" t="s">
        <v>861</v>
      </c>
      <c r="E1243" s="546">
        <v>45888</v>
      </c>
      <c r="F1243" s="545">
        <v>50</v>
      </c>
      <c r="G1243" s="546">
        <v>45789</v>
      </c>
      <c r="H1243" s="546">
        <v>45839</v>
      </c>
      <c r="I1243" s="545" t="s">
        <v>648</v>
      </c>
      <c r="J1243" s="545" t="s">
        <v>649</v>
      </c>
      <c r="K1243" s="545">
        <v>276.7</v>
      </c>
      <c r="L1243" s="545" t="s">
        <v>592</v>
      </c>
      <c r="M1243" s="545"/>
      <c r="N1243" s="545" t="s">
        <v>864</v>
      </c>
      <c r="O1243" s="545"/>
      <c r="P1243" s="545"/>
      <c r="Q1243" s="545"/>
      <c r="R1243" s="545"/>
      <c r="S1243" s="545"/>
      <c r="T1243" s="545"/>
    </row>
    <row r="1244" spans="1:20" ht="14">
      <c r="A1244" s="1"/>
      <c r="C1244" s="545">
        <v>30337861430</v>
      </c>
      <c r="D1244" s="545" t="s">
        <v>861</v>
      </c>
      <c r="E1244" s="546">
        <v>45888</v>
      </c>
      <c r="F1244" s="545">
        <v>50</v>
      </c>
      <c r="G1244" s="546">
        <v>45789</v>
      </c>
      <c r="H1244" s="546">
        <v>45839</v>
      </c>
      <c r="I1244" s="545" t="s">
        <v>651</v>
      </c>
      <c r="J1244" s="545" t="s">
        <v>652</v>
      </c>
      <c r="K1244" s="545"/>
      <c r="L1244" s="545" t="s">
        <v>653</v>
      </c>
      <c r="M1244" s="545"/>
      <c r="N1244" s="545" t="s">
        <v>864</v>
      </c>
      <c r="O1244" s="545"/>
      <c r="P1244" s="545"/>
      <c r="Q1244" s="545"/>
      <c r="R1244" s="545"/>
      <c r="S1244" s="545"/>
      <c r="T1244" s="545"/>
    </row>
    <row r="1245" spans="1:20" ht="14">
      <c r="A1245" s="1"/>
      <c r="C1245" s="545">
        <v>30337861430</v>
      </c>
      <c r="D1245" s="545" t="s">
        <v>861</v>
      </c>
      <c r="E1245" s="546">
        <v>45888</v>
      </c>
      <c r="F1245" s="545">
        <v>50</v>
      </c>
      <c r="G1245" s="546">
        <v>45789</v>
      </c>
      <c r="H1245" s="546">
        <v>45839</v>
      </c>
      <c r="I1245" s="545" t="s">
        <v>648</v>
      </c>
      <c r="J1245" s="545" t="s">
        <v>690</v>
      </c>
      <c r="K1245" s="545">
        <v>269.89</v>
      </c>
      <c r="L1245" s="545" t="s">
        <v>592</v>
      </c>
      <c r="M1245" s="545"/>
      <c r="N1245" s="545" t="s">
        <v>865</v>
      </c>
      <c r="O1245" s="545"/>
      <c r="P1245" s="545"/>
      <c r="Q1245" s="545"/>
      <c r="R1245" s="545"/>
      <c r="S1245" s="545"/>
      <c r="T1245" s="545"/>
    </row>
    <row r="1246" spans="1:20" ht="14">
      <c r="A1246" s="1"/>
      <c r="C1246" s="545">
        <v>30337861430</v>
      </c>
      <c r="D1246" s="545" t="s">
        <v>861</v>
      </c>
      <c r="E1246" s="546">
        <v>45888</v>
      </c>
      <c r="F1246" s="545">
        <v>50</v>
      </c>
      <c r="G1246" s="546">
        <v>45789</v>
      </c>
      <c r="H1246" s="546">
        <v>45839</v>
      </c>
      <c r="I1246" s="545" t="s">
        <v>651</v>
      </c>
      <c r="J1246" s="545" t="s">
        <v>652</v>
      </c>
      <c r="K1246" s="545"/>
      <c r="L1246" s="545" t="s">
        <v>653</v>
      </c>
      <c r="M1246" s="545"/>
      <c r="N1246" s="545" t="s">
        <v>865</v>
      </c>
      <c r="O1246" s="545"/>
      <c r="P1246" s="545"/>
      <c r="Q1246" s="545"/>
      <c r="R1246" s="545"/>
      <c r="S1246" s="545"/>
      <c r="T1246" s="545"/>
    </row>
    <row r="1247" spans="1:20" ht="14">
      <c r="A1247" s="1"/>
      <c r="C1247" s="545">
        <v>30337861430</v>
      </c>
      <c r="D1247" s="545" t="s">
        <v>861</v>
      </c>
      <c r="E1247" s="546">
        <v>45888</v>
      </c>
      <c r="F1247" s="545">
        <v>38</v>
      </c>
      <c r="G1247" s="546">
        <v>45839</v>
      </c>
      <c r="H1247" s="546">
        <v>45877</v>
      </c>
      <c r="I1247" s="545" t="s">
        <v>648</v>
      </c>
      <c r="J1247" s="545" t="s">
        <v>649</v>
      </c>
      <c r="K1247" s="547">
        <v>210.3</v>
      </c>
      <c r="L1247" s="545" t="s">
        <v>592</v>
      </c>
      <c r="M1247" s="545"/>
      <c r="N1247" s="545" t="s">
        <v>740</v>
      </c>
      <c r="O1247" s="545"/>
      <c r="P1247" s="545"/>
      <c r="Q1247" s="545"/>
      <c r="R1247" s="545"/>
      <c r="S1247" s="545"/>
      <c r="T1247" s="545"/>
    </row>
    <row r="1248" spans="1:20" ht="14">
      <c r="A1248" s="1"/>
      <c r="C1248" s="545">
        <v>30337861430</v>
      </c>
      <c r="D1248" s="545" t="s">
        <v>861</v>
      </c>
      <c r="E1248" s="546">
        <v>45888</v>
      </c>
      <c r="F1248" s="545">
        <v>38</v>
      </c>
      <c r="G1248" s="546">
        <v>45839</v>
      </c>
      <c r="H1248" s="546">
        <v>45877</v>
      </c>
      <c r="I1248" s="545" t="s">
        <v>651</v>
      </c>
      <c r="J1248" s="545" t="s">
        <v>652</v>
      </c>
      <c r="K1248" s="547"/>
      <c r="L1248" s="545" t="s">
        <v>653</v>
      </c>
      <c r="M1248" s="545"/>
      <c r="N1248" s="545" t="s">
        <v>740</v>
      </c>
      <c r="O1248" s="545"/>
      <c r="P1248" s="545"/>
      <c r="Q1248" s="545"/>
      <c r="R1248" s="545"/>
      <c r="S1248" s="545"/>
      <c r="T1248" s="545"/>
    </row>
    <row r="1249" spans="1:20" ht="14">
      <c r="A1249" s="1"/>
      <c r="C1249" s="545">
        <v>30337861430</v>
      </c>
      <c r="D1249" s="545" t="s">
        <v>861</v>
      </c>
      <c r="E1249" s="546">
        <v>45888</v>
      </c>
      <c r="F1249" s="545">
        <v>38</v>
      </c>
      <c r="G1249" s="546">
        <v>45839</v>
      </c>
      <c r="H1249" s="546">
        <v>45877</v>
      </c>
      <c r="I1249" s="545" t="s">
        <v>648</v>
      </c>
      <c r="J1249" s="545" t="s">
        <v>690</v>
      </c>
      <c r="K1249" s="547">
        <v>205.11</v>
      </c>
      <c r="L1249" s="545" t="s">
        <v>592</v>
      </c>
      <c r="M1249" s="545"/>
      <c r="N1249" s="545" t="s">
        <v>741</v>
      </c>
      <c r="O1249" s="545"/>
      <c r="P1249" s="545"/>
      <c r="Q1249" s="545"/>
      <c r="R1249" s="545"/>
      <c r="S1249" s="545"/>
      <c r="T1249" s="545"/>
    </row>
    <row r="1250" spans="1:20" ht="14">
      <c r="A1250" s="1"/>
      <c r="C1250" s="545">
        <v>30337861430</v>
      </c>
      <c r="D1250" s="545" t="s">
        <v>861</v>
      </c>
      <c r="E1250" s="546">
        <v>45888</v>
      </c>
      <c r="F1250" s="545"/>
      <c r="G1250" s="546"/>
      <c r="H1250" s="546"/>
      <c r="I1250" s="545" t="s">
        <v>658</v>
      </c>
      <c r="J1250" s="545" t="s">
        <v>659</v>
      </c>
      <c r="K1250" s="545"/>
      <c r="L1250" s="545"/>
      <c r="M1250" s="545"/>
      <c r="N1250" s="545" t="s">
        <v>866</v>
      </c>
      <c r="O1250" s="545"/>
      <c r="P1250" s="545"/>
      <c r="Q1250" s="545"/>
      <c r="R1250" s="545"/>
      <c r="S1250" s="545"/>
      <c r="T1250" s="545"/>
    </row>
    <row r="1251" spans="1:20" ht="14">
      <c r="A1251" s="1"/>
      <c r="C1251" s="545">
        <v>30337861430</v>
      </c>
      <c r="D1251" s="545" t="s">
        <v>861</v>
      </c>
      <c r="E1251" s="546">
        <v>45888</v>
      </c>
      <c r="F1251" s="545"/>
      <c r="G1251" s="546"/>
      <c r="H1251" s="546"/>
      <c r="I1251" s="545" t="s">
        <v>661</v>
      </c>
      <c r="J1251" s="545" t="s">
        <v>674</v>
      </c>
      <c r="K1251" s="545"/>
      <c r="L1251" s="545"/>
      <c r="M1251" s="545"/>
      <c r="N1251" s="545" t="s">
        <v>866</v>
      </c>
      <c r="O1251" s="545"/>
      <c r="P1251" s="545"/>
      <c r="Q1251" s="545"/>
      <c r="R1251" s="545"/>
      <c r="S1251" s="545"/>
      <c r="T1251" s="545"/>
    </row>
    <row r="1252" spans="1:20" ht="14">
      <c r="A1252" s="1"/>
      <c r="C1252" s="545">
        <v>30337861430</v>
      </c>
      <c r="D1252" s="545" t="s">
        <v>861</v>
      </c>
      <c r="E1252" s="546">
        <v>45888</v>
      </c>
      <c r="F1252" s="545"/>
      <c r="G1252" s="546"/>
      <c r="H1252" s="546"/>
      <c r="I1252" s="545" t="s">
        <v>663</v>
      </c>
      <c r="J1252" s="545" t="s">
        <v>659</v>
      </c>
      <c r="K1252" s="545"/>
      <c r="L1252" s="545"/>
      <c r="M1252" s="545"/>
      <c r="N1252" s="545" t="s">
        <v>866</v>
      </c>
      <c r="O1252" s="545"/>
      <c r="P1252" s="545"/>
      <c r="Q1252" s="545"/>
      <c r="R1252" s="545"/>
      <c r="S1252" s="545"/>
      <c r="T1252" s="545"/>
    </row>
    <row r="1253" spans="1:20" ht="14">
      <c r="A1253" s="1"/>
      <c r="C1253" s="545">
        <v>30337861430</v>
      </c>
      <c r="D1253" s="545" t="s">
        <v>861</v>
      </c>
      <c r="E1253" s="546">
        <v>45888</v>
      </c>
      <c r="F1253" s="545"/>
      <c r="G1253" s="546"/>
      <c r="H1253" s="546"/>
      <c r="I1253" s="545" t="s">
        <v>668</v>
      </c>
      <c r="J1253" s="545" t="s">
        <v>669</v>
      </c>
      <c r="K1253" s="545"/>
      <c r="L1253" s="545"/>
      <c r="M1253" s="545"/>
      <c r="N1253" s="545" t="s">
        <v>866</v>
      </c>
      <c r="O1253" s="545"/>
      <c r="P1253" s="545"/>
      <c r="Q1253" s="545"/>
      <c r="R1253" s="545"/>
      <c r="S1253" s="545"/>
      <c r="T1253" s="545"/>
    </row>
    <row r="1254" spans="1:20" ht="14">
      <c r="A1254" s="1"/>
      <c r="C1254" s="545">
        <v>30337861430</v>
      </c>
      <c r="D1254" s="545" t="s">
        <v>861</v>
      </c>
      <c r="E1254" s="546">
        <v>45888</v>
      </c>
      <c r="F1254" s="545"/>
      <c r="G1254" s="546"/>
      <c r="H1254" s="546"/>
      <c r="I1254" s="545" t="s">
        <v>670</v>
      </c>
      <c r="J1254" s="545" t="s">
        <v>633</v>
      </c>
      <c r="K1254" s="544">
        <f>K1248+K1249+K1247</f>
        <v>415.41</v>
      </c>
      <c r="L1254" s="545"/>
      <c r="M1254" s="545">
        <v>986</v>
      </c>
      <c r="N1254" s="545" t="s">
        <v>866</v>
      </c>
      <c r="O1254" s="545"/>
      <c r="P1254" s="545"/>
      <c r="Q1254" s="545"/>
      <c r="R1254" s="545"/>
      <c r="S1254" s="545"/>
      <c r="T1254" s="545"/>
    </row>
    <row r="1255" spans="1:20" ht="14">
      <c r="A1255" s="1"/>
      <c r="C1255" s="545">
        <v>30337861430</v>
      </c>
      <c r="D1255" s="545" t="s">
        <v>861</v>
      </c>
      <c r="E1255" s="546">
        <v>45888</v>
      </c>
      <c r="F1255" s="545"/>
      <c r="G1255" s="546"/>
      <c r="H1255" s="546"/>
      <c r="I1255" s="545" t="s">
        <v>671</v>
      </c>
      <c r="J1255" s="545" t="s">
        <v>671</v>
      </c>
      <c r="K1255" s="545"/>
      <c r="L1255" s="545"/>
      <c r="M1255" s="545"/>
      <c r="N1255" s="545" t="s">
        <v>866</v>
      </c>
      <c r="O1255" s="545"/>
      <c r="P1255" s="545"/>
      <c r="Q1255" s="545"/>
      <c r="R1255" s="545"/>
      <c r="S1255" s="545"/>
      <c r="T1255" s="545"/>
    </row>
    <row r="1256" spans="1:20" ht="14">
      <c r="A1256" s="1"/>
      <c r="C1256" s="542">
        <v>30337861430</v>
      </c>
      <c r="D1256" s="542" t="s">
        <v>861</v>
      </c>
      <c r="E1256" s="543">
        <v>45922</v>
      </c>
      <c r="F1256" s="542"/>
      <c r="G1256" s="543"/>
      <c r="H1256" s="543"/>
      <c r="I1256" s="542" t="s">
        <v>658</v>
      </c>
      <c r="J1256" s="542" t="s">
        <v>659</v>
      </c>
      <c r="K1256" s="542"/>
      <c r="L1256" s="542"/>
      <c r="M1256" s="542"/>
      <c r="N1256" s="542"/>
      <c r="O1256" s="542"/>
      <c r="P1256" s="542"/>
      <c r="Q1256" s="542"/>
      <c r="R1256" s="542"/>
      <c r="S1256" s="542"/>
      <c r="T1256" s="542"/>
    </row>
    <row r="1257" spans="1:20" ht="14">
      <c r="A1257" s="1"/>
      <c r="C1257" s="542">
        <v>30337861430</v>
      </c>
      <c r="D1257" s="542" t="s">
        <v>861</v>
      </c>
      <c r="E1257" s="543">
        <v>45922</v>
      </c>
      <c r="F1257" s="542"/>
      <c r="G1257" s="543"/>
      <c r="H1257" s="543"/>
      <c r="I1257" s="542" t="s">
        <v>664</v>
      </c>
      <c r="J1257" s="542" t="s">
        <v>677</v>
      </c>
      <c r="K1257" s="542"/>
      <c r="L1257" s="542"/>
      <c r="M1257" s="542"/>
      <c r="N1257" s="542"/>
      <c r="O1257" s="542"/>
      <c r="P1257" s="542"/>
      <c r="Q1257" s="542"/>
      <c r="R1257" s="542"/>
      <c r="S1257" s="542"/>
      <c r="T1257" s="542"/>
    </row>
    <row r="1258" spans="1:20" ht="14">
      <c r="A1258" s="1"/>
      <c r="C1258" s="542">
        <v>30337861430</v>
      </c>
      <c r="D1258" s="542" t="s">
        <v>861</v>
      </c>
      <c r="E1258" s="543">
        <v>45922</v>
      </c>
      <c r="F1258" s="542"/>
      <c r="G1258" s="543"/>
      <c r="H1258" s="543"/>
      <c r="I1258" s="542" t="s">
        <v>667</v>
      </c>
      <c r="J1258" s="542" t="s">
        <v>659</v>
      </c>
      <c r="K1258" s="542"/>
      <c r="L1258" s="542"/>
      <c r="M1258" s="542"/>
      <c r="N1258" s="542"/>
      <c r="O1258" s="542"/>
      <c r="P1258" s="542"/>
      <c r="Q1258" s="542"/>
      <c r="R1258" s="542"/>
      <c r="S1258" s="542"/>
      <c r="T1258" s="542"/>
    </row>
    <row r="1259" spans="1:20" ht="14">
      <c r="A1259" s="1"/>
      <c r="C1259" s="542">
        <v>30337861430</v>
      </c>
      <c r="D1259" s="542" t="s">
        <v>861</v>
      </c>
      <c r="E1259" s="543">
        <v>45922</v>
      </c>
      <c r="F1259" s="542"/>
      <c r="G1259" s="543"/>
      <c r="H1259" s="543"/>
      <c r="I1259" s="542" t="s">
        <v>668</v>
      </c>
      <c r="J1259" s="542" t="s">
        <v>669</v>
      </c>
      <c r="K1259" s="542"/>
      <c r="L1259" s="542"/>
      <c r="M1259" s="542"/>
      <c r="N1259" s="542"/>
      <c r="O1259" s="542"/>
      <c r="P1259" s="542"/>
      <c r="Q1259" s="542"/>
      <c r="R1259" s="542"/>
      <c r="S1259" s="542"/>
      <c r="T1259" s="542"/>
    </row>
    <row r="1260" spans="1:20" ht="14">
      <c r="A1260" s="1"/>
      <c r="C1260" s="542">
        <v>30337861430</v>
      </c>
      <c r="D1260" s="542" t="s">
        <v>861</v>
      </c>
      <c r="E1260" s="543">
        <v>45922</v>
      </c>
      <c r="F1260" s="542"/>
      <c r="G1260" s="543"/>
      <c r="H1260" s="543"/>
      <c r="I1260" s="542" t="s">
        <v>670</v>
      </c>
      <c r="J1260" s="542" t="s">
        <v>633</v>
      </c>
      <c r="K1260" s="542"/>
      <c r="L1260" s="542"/>
      <c r="M1260" s="544">
        <v>0</v>
      </c>
      <c r="N1260" s="542"/>
      <c r="O1260" s="542"/>
      <c r="P1260" s="542"/>
      <c r="Q1260" s="542"/>
      <c r="R1260" s="542"/>
      <c r="S1260" s="542"/>
      <c r="T1260" s="542"/>
    </row>
    <row r="1261" spans="1:20" ht="14">
      <c r="A1261" s="1"/>
      <c r="C1261" s="542">
        <v>30337861430</v>
      </c>
      <c r="D1261" s="542" t="s">
        <v>861</v>
      </c>
      <c r="E1261" s="543">
        <v>45922</v>
      </c>
      <c r="F1261" s="542"/>
      <c r="G1261" s="543"/>
      <c r="H1261" s="543"/>
      <c r="I1261" s="542" t="s">
        <v>671</v>
      </c>
      <c r="J1261" s="542" t="s">
        <v>671</v>
      </c>
      <c r="K1261" s="542"/>
      <c r="L1261" s="542"/>
      <c r="M1261" s="542"/>
      <c r="N1261" s="542"/>
      <c r="O1261" s="542"/>
      <c r="P1261" s="542"/>
      <c r="Q1261" s="542"/>
      <c r="R1261" s="542"/>
      <c r="S1261" s="542"/>
      <c r="T1261" s="542"/>
    </row>
    <row r="1262" spans="1:20" ht="14">
      <c r="A1262" s="1"/>
      <c r="C1262" s="545">
        <v>30337861430</v>
      </c>
      <c r="D1262" s="545" t="s">
        <v>861</v>
      </c>
      <c r="E1262" s="546">
        <v>45950</v>
      </c>
      <c r="F1262" s="545"/>
      <c r="G1262" s="546"/>
      <c r="H1262" s="546"/>
      <c r="I1262" s="545" t="s">
        <v>658</v>
      </c>
      <c r="J1262" s="545" t="s">
        <v>659</v>
      </c>
      <c r="K1262" s="545"/>
      <c r="L1262" s="545"/>
      <c r="M1262" s="545"/>
      <c r="N1262" s="545"/>
      <c r="O1262" s="545"/>
      <c r="P1262" s="545"/>
      <c r="Q1262" s="545"/>
      <c r="R1262" s="545"/>
      <c r="S1262" s="545"/>
      <c r="T1262" s="545"/>
    </row>
    <row r="1263" spans="1:20" ht="14">
      <c r="A1263" s="1"/>
      <c r="C1263" s="545">
        <v>30337861430</v>
      </c>
      <c r="D1263" s="545" t="s">
        <v>861</v>
      </c>
      <c r="E1263" s="546">
        <v>45950</v>
      </c>
      <c r="F1263" s="545"/>
      <c r="G1263" s="546"/>
      <c r="H1263" s="546"/>
      <c r="I1263" s="545" t="s">
        <v>664</v>
      </c>
      <c r="J1263" s="545" t="s">
        <v>666</v>
      </c>
      <c r="K1263" s="545"/>
      <c r="L1263" s="545"/>
      <c r="M1263" s="545"/>
      <c r="N1263" s="545"/>
      <c r="O1263" s="545"/>
      <c r="P1263" s="545"/>
      <c r="Q1263" s="545"/>
      <c r="R1263" s="545"/>
      <c r="S1263" s="545"/>
      <c r="T1263" s="545"/>
    </row>
    <row r="1264" spans="1:20" ht="14">
      <c r="A1264" s="1"/>
      <c r="C1264" s="545">
        <v>30337861430</v>
      </c>
      <c r="D1264" s="545" t="s">
        <v>861</v>
      </c>
      <c r="E1264" s="546">
        <v>45950</v>
      </c>
      <c r="F1264" s="545"/>
      <c r="G1264" s="546"/>
      <c r="H1264" s="546"/>
      <c r="I1264" s="545" t="s">
        <v>667</v>
      </c>
      <c r="J1264" s="545" t="s">
        <v>659</v>
      </c>
      <c r="K1264" s="545"/>
      <c r="L1264" s="545"/>
      <c r="M1264" s="545"/>
      <c r="N1264" s="545"/>
      <c r="O1264" s="545"/>
      <c r="P1264" s="545"/>
      <c r="Q1264" s="545"/>
      <c r="R1264" s="545"/>
      <c r="S1264" s="545"/>
      <c r="T1264" s="545"/>
    </row>
    <row r="1265" spans="1:20" ht="14">
      <c r="A1265" s="1"/>
      <c r="C1265" s="545">
        <v>30337861430</v>
      </c>
      <c r="D1265" s="545" t="s">
        <v>861</v>
      </c>
      <c r="E1265" s="546">
        <v>45950</v>
      </c>
      <c r="F1265" s="545"/>
      <c r="G1265" s="546"/>
      <c r="H1265" s="546"/>
      <c r="I1265" s="545" t="s">
        <v>668</v>
      </c>
      <c r="J1265" s="545" t="s">
        <v>669</v>
      </c>
      <c r="K1265" s="545"/>
      <c r="L1265" s="545"/>
      <c r="M1265" s="545"/>
      <c r="N1265" s="545"/>
      <c r="O1265" s="545"/>
      <c r="P1265" s="545"/>
      <c r="Q1265" s="545"/>
      <c r="R1265" s="545"/>
      <c r="S1265" s="545"/>
      <c r="T1265" s="545"/>
    </row>
    <row r="1266" spans="1:20" ht="14">
      <c r="A1266" s="1"/>
      <c r="C1266" s="545">
        <v>30337861430</v>
      </c>
      <c r="D1266" s="545" t="s">
        <v>861</v>
      </c>
      <c r="E1266" s="546">
        <v>45950</v>
      </c>
      <c r="F1266" s="545"/>
      <c r="G1266" s="546"/>
      <c r="H1266" s="546"/>
      <c r="I1266" s="545" t="s">
        <v>670</v>
      </c>
      <c r="J1266" s="545" t="s">
        <v>633</v>
      </c>
      <c r="K1266" s="545"/>
      <c r="L1266" s="545"/>
      <c r="M1266" s="544">
        <v>0</v>
      </c>
      <c r="N1266" s="545"/>
      <c r="O1266" s="545"/>
      <c r="P1266" s="545"/>
      <c r="Q1266" s="545"/>
      <c r="R1266" s="545"/>
      <c r="S1266" s="545"/>
      <c r="T1266" s="545"/>
    </row>
    <row r="1267" spans="1:20" ht="14">
      <c r="A1267" s="1"/>
      <c r="C1267" s="545">
        <v>30337861430</v>
      </c>
      <c r="D1267" s="545" t="s">
        <v>861</v>
      </c>
      <c r="E1267" s="546">
        <v>45950</v>
      </c>
      <c r="F1267" s="545"/>
      <c r="G1267" s="546"/>
      <c r="H1267" s="546"/>
      <c r="I1267" s="545" t="s">
        <v>671</v>
      </c>
      <c r="J1267" s="545" t="s">
        <v>671</v>
      </c>
      <c r="K1267" s="545"/>
      <c r="L1267" s="545"/>
      <c r="M1267" s="545"/>
      <c r="N1267" s="545"/>
      <c r="O1267" s="545"/>
      <c r="P1267" s="545"/>
      <c r="Q1267" s="545"/>
      <c r="R1267" s="545"/>
      <c r="S1267" s="545"/>
      <c r="T1267" s="545"/>
    </row>
    <row r="1268" spans="1:20" ht="14">
      <c r="A1268" s="1"/>
      <c r="C1268" s="542">
        <v>30337861430</v>
      </c>
      <c r="D1268" s="542" t="s">
        <v>861</v>
      </c>
      <c r="E1268" s="543">
        <v>45980</v>
      </c>
      <c r="F1268" s="542">
        <v>95</v>
      </c>
      <c r="G1268" s="543">
        <v>45877</v>
      </c>
      <c r="H1268" s="543">
        <v>45972</v>
      </c>
      <c r="I1268" s="542" t="s">
        <v>648</v>
      </c>
      <c r="J1268" s="542" t="s">
        <v>649</v>
      </c>
      <c r="K1268" s="542">
        <v>1185</v>
      </c>
      <c r="L1268" s="542" t="s">
        <v>592</v>
      </c>
      <c r="M1268" s="542"/>
      <c r="N1268" s="542" t="s">
        <v>743</v>
      </c>
      <c r="O1268" s="542"/>
      <c r="P1268" s="542"/>
      <c r="Q1268" s="542"/>
      <c r="R1268" s="542"/>
      <c r="S1268" s="542"/>
      <c r="T1268" s="542"/>
    </row>
    <row r="1269" spans="1:20" ht="14">
      <c r="A1269" s="1"/>
      <c r="C1269" s="542">
        <v>30337861430</v>
      </c>
      <c r="D1269" s="542" t="s">
        <v>861</v>
      </c>
      <c r="E1269" s="543">
        <v>45980</v>
      </c>
      <c r="F1269" s="542">
        <v>95</v>
      </c>
      <c r="G1269" s="543">
        <v>45877</v>
      </c>
      <c r="H1269" s="543">
        <v>45972</v>
      </c>
      <c r="I1269" s="542" t="s">
        <v>651</v>
      </c>
      <c r="J1269" s="542" t="s">
        <v>652</v>
      </c>
      <c r="K1269" s="542"/>
      <c r="L1269" s="542" t="s">
        <v>653</v>
      </c>
      <c r="M1269" s="542"/>
      <c r="N1269" s="542" t="s">
        <v>743</v>
      </c>
      <c r="O1269" s="542"/>
      <c r="P1269" s="542"/>
      <c r="Q1269" s="542"/>
      <c r="R1269" s="542"/>
      <c r="S1269" s="542"/>
      <c r="T1269" s="542"/>
    </row>
    <row r="1270" spans="1:20" ht="14">
      <c r="A1270" s="1"/>
      <c r="C1270" s="542">
        <v>30337861430</v>
      </c>
      <c r="D1270" s="542" t="s">
        <v>861</v>
      </c>
      <c r="E1270" s="543">
        <v>45980</v>
      </c>
      <c r="F1270" s="542">
        <v>95</v>
      </c>
      <c r="G1270" s="543">
        <v>45877</v>
      </c>
      <c r="H1270" s="543">
        <v>45972</v>
      </c>
      <c r="I1270" s="542" t="s">
        <v>648</v>
      </c>
      <c r="J1270" s="542" t="s">
        <v>690</v>
      </c>
      <c r="K1270" s="542">
        <v>450</v>
      </c>
      <c r="L1270" s="542" t="s">
        <v>592</v>
      </c>
      <c r="M1270" s="542"/>
      <c r="N1270" s="542" t="s">
        <v>744</v>
      </c>
      <c r="O1270" s="542"/>
      <c r="P1270" s="542"/>
      <c r="Q1270" s="542"/>
      <c r="R1270" s="542"/>
      <c r="S1270" s="542"/>
      <c r="T1270" s="542"/>
    </row>
    <row r="1271" spans="1:20" ht="14">
      <c r="A1271" s="1"/>
      <c r="C1271" s="542">
        <v>30337861430</v>
      </c>
      <c r="D1271" s="542" t="s">
        <v>861</v>
      </c>
      <c r="E1271" s="543">
        <v>45980</v>
      </c>
      <c r="F1271" s="542"/>
      <c r="G1271" s="543"/>
      <c r="H1271" s="543"/>
      <c r="I1271" s="542" t="s">
        <v>658</v>
      </c>
      <c r="J1271" s="542" t="s">
        <v>659</v>
      </c>
      <c r="K1271" s="542"/>
      <c r="L1271" s="542"/>
      <c r="M1271" s="542"/>
      <c r="N1271" s="542" t="s">
        <v>745</v>
      </c>
      <c r="O1271" s="542"/>
      <c r="P1271" s="542"/>
      <c r="Q1271" s="542"/>
      <c r="R1271" s="542"/>
      <c r="S1271" s="542"/>
      <c r="T1271" s="542"/>
    </row>
    <row r="1272" spans="1:20" ht="14">
      <c r="A1272" s="1"/>
      <c r="C1272" s="542">
        <v>30337861430</v>
      </c>
      <c r="D1272" s="542" t="s">
        <v>861</v>
      </c>
      <c r="E1272" s="543">
        <v>45980</v>
      </c>
      <c r="F1272" s="542"/>
      <c r="G1272" s="543"/>
      <c r="H1272" s="543"/>
      <c r="I1272" s="542" t="s">
        <v>661</v>
      </c>
      <c r="J1272" s="542" t="s">
        <v>682</v>
      </c>
      <c r="K1272" s="542"/>
      <c r="L1272" s="542"/>
      <c r="M1272" s="542"/>
      <c r="N1272" s="542" t="s">
        <v>745</v>
      </c>
      <c r="O1272" s="542"/>
      <c r="P1272" s="542"/>
      <c r="Q1272" s="542"/>
      <c r="R1272" s="542"/>
      <c r="S1272" s="542"/>
      <c r="T1272" s="542"/>
    </row>
    <row r="1273" spans="1:20" ht="14">
      <c r="A1273" s="1"/>
      <c r="C1273" s="542">
        <v>30337861430</v>
      </c>
      <c r="D1273" s="542" t="s">
        <v>861</v>
      </c>
      <c r="E1273" s="543">
        <v>45980</v>
      </c>
      <c r="F1273" s="542"/>
      <c r="G1273" s="543"/>
      <c r="H1273" s="543"/>
      <c r="I1273" s="542" t="s">
        <v>663</v>
      </c>
      <c r="J1273" s="542" t="s">
        <v>659</v>
      </c>
      <c r="K1273" s="542"/>
      <c r="L1273" s="542"/>
      <c r="M1273" s="542"/>
      <c r="N1273" s="542" t="s">
        <v>745</v>
      </c>
      <c r="O1273" s="542"/>
      <c r="P1273" s="542"/>
      <c r="Q1273" s="542"/>
      <c r="R1273" s="542"/>
      <c r="S1273" s="542"/>
      <c r="T1273" s="542"/>
    </row>
    <row r="1274" spans="1:20" ht="14">
      <c r="A1274" s="1"/>
      <c r="C1274" s="542">
        <v>30337861430</v>
      </c>
      <c r="D1274" s="542" t="s">
        <v>861</v>
      </c>
      <c r="E1274" s="543">
        <v>45980</v>
      </c>
      <c r="F1274" s="542"/>
      <c r="G1274" s="543"/>
      <c r="H1274" s="543"/>
      <c r="I1274" s="542" t="s">
        <v>668</v>
      </c>
      <c r="J1274" s="542" t="s">
        <v>669</v>
      </c>
      <c r="K1274" s="542"/>
      <c r="L1274" s="542"/>
      <c r="M1274" s="542"/>
      <c r="N1274" s="542" t="s">
        <v>745</v>
      </c>
      <c r="O1274" s="542"/>
      <c r="P1274" s="542"/>
      <c r="Q1274" s="542"/>
      <c r="R1274" s="542"/>
      <c r="S1274" s="542"/>
      <c r="T1274" s="542"/>
    </row>
    <row r="1275" spans="1:20" ht="14">
      <c r="A1275" s="1"/>
      <c r="C1275" s="542">
        <v>30337861430</v>
      </c>
      <c r="D1275" s="542" t="s">
        <v>861</v>
      </c>
      <c r="E1275" s="543">
        <v>45980</v>
      </c>
      <c r="F1275" s="542"/>
      <c r="G1275" s="543"/>
      <c r="H1275" s="543"/>
      <c r="I1275" s="542" t="s">
        <v>670</v>
      </c>
      <c r="J1275" s="542" t="s">
        <v>633</v>
      </c>
      <c r="K1275" s="542"/>
      <c r="L1275" s="542"/>
      <c r="M1275" s="544">
        <v>1635</v>
      </c>
      <c r="N1275" s="542" t="s">
        <v>745</v>
      </c>
      <c r="O1275" s="542"/>
      <c r="P1275" s="542"/>
      <c r="Q1275" s="542"/>
      <c r="R1275" s="542"/>
      <c r="S1275" s="542"/>
      <c r="T1275" s="542"/>
    </row>
    <row r="1276" spans="1:20" ht="14">
      <c r="A1276" s="1"/>
      <c r="C1276" s="542">
        <v>30337861430</v>
      </c>
      <c r="D1276" s="542" t="s">
        <v>861</v>
      </c>
      <c r="E1276" s="543">
        <v>45980</v>
      </c>
      <c r="F1276" s="542"/>
      <c r="G1276" s="543"/>
      <c r="H1276" s="543"/>
      <c r="I1276" s="542" t="s">
        <v>671</v>
      </c>
      <c r="J1276" s="542" t="s">
        <v>671</v>
      </c>
      <c r="K1276" s="542"/>
      <c r="L1276" s="542"/>
      <c r="M1276" s="542"/>
      <c r="N1276" s="542" t="s">
        <v>745</v>
      </c>
      <c r="O1276" s="542"/>
      <c r="P1276" s="542"/>
      <c r="Q1276" s="542"/>
      <c r="R1276" s="542"/>
      <c r="S1276" s="542"/>
      <c r="T1276" s="542"/>
    </row>
    <row r="1277" spans="1:20" ht="14">
      <c r="A1277" s="1"/>
      <c r="C1277" s="545">
        <v>30337861430</v>
      </c>
      <c r="D1277" s="545" t="s">
        <v>861</v>
      </c>
      <c r="E1277" s="546">
        <v>46010</v>
      </c>
      <c r="F1277" s="545"/>
      <c r="G1277" s="546"/>
      <c r="H1277" s="546"/>
      <c r="I1277" s="545" t="s">
        <v>658</v>
      </c>
      <c r="J1277" s="545" t="s">
        <v>659</v>
      </c>
      <c r="K1277" s="545"/>
      <c r="L1277" s="545"/>
      <c r="M1277" s="545"/>
      <c r="N1277" s="545"/>
      <c r="O1277" s="545"/>
      <c r="P1277" s="545"/>
      <c r="Q1277" s="545"/>
      <c r="R1277" s="545"/>
      <c r="S1277" s="545"/>
      <c r="T1277" s="545"/>
    </row>
    <row r="1278" spans="1:20" ht="14">
      <c r="A1278" s="1"/>
      <c r="C1278" s="545">
        <v>30337861430</v>
      </c>
      <c r="D1278" s="545" t="s">
        <v>861</v>
      </c>
      <c r="E1278" s="546">
        <v>46010</v>
      </c>
      <c r="F1278" s="545"/>
      <c r="G1278" s="546"/>
      <c r="H1278" s="546"/>
      <c r="I1278" s="545" t="s">
        <v>664</v>
      </c>
      <c r="J1278" s="545" t="s">
        <v>677</v>
      </c>
      <c r="K1278" s="545"/>
      <c r="L1278" s="545"/>
      <c r="M1278" s="545"/>
      <c r="N1278" s="545"/>
      <c r="O1278" s="545"/>
      <c r="P1278" s="545"/>
      <c r="Q1278" s="545"/>
      <c r="R1278" s="545"/>
      <c r="S1278" s="545"/>
      <c r="T1278" s="545"/>
    </row>
    <row r="1279" spans="1:20" ht="14">
      <c r="A1279" s="1"/>
      <c r="C1279" s="545">
        <v>30337861430</v>
      </c>
      <c r="D1279" s="545" t="s">
        <v>861</v>
      </c>
      <c r="E1279" s="546">
        <v>46010</v>
      </c>
      <c r="F1279" s="545"/>
      <c r="G1279" s="546"/>
      <c r="H1279" s="546"/>
      <c r="I1279" s="545" t="s">
        <v>667</v>
      </c>
      <c r="J1279" s="545" t="s">
        <v>659</v>
      </c>
      <c r="K1279" s="545"/>
      <c r="L1279" s="545"/>
      <c r="M1279" s="545"/>
      <c r="N1279" s="545"/>
      <c r="O1279" s="545"/>
      <c r="P1279" s="545"/>
      <c r="Q1279" s="545"/>
      <c r="R1279" s="545"/>
      <c r="S1279" s="545"/>
      <c r="T1279" s="545"/>
    </row>
    <row r="1280" spans="1:20" ht="14">
      <c r="A1280" s="1"/>
      <c r="C1280" s="545">
        <v>30337861430</v>
      </c>
      <c r="D1280" s="545" t="s">
        <v>861</v>
      </c>
      <c r="E1280" s="546">
        <v>46010</v>
      </c>
      <c r="F1280" s="545"/>
      <c r="G1280" s="546"/>
      <c r="H1280" s="546"/>
      <c r="I1280" s="545" t="s">
        <v>668</v>
      </c>
      <c r="J1280" s="545" t="s">
        <v>669</v>
      </c>
      <c r="K1280" s="545"/>
      <c r="L1280" s="545"/>
      <c r="M1280" s="545"/>
      <c r="N1280" s="545"/>
      <c r="O1280" s="545"/>
      <c r="P1280" s="545"/>
      <c r="Q1280" s="545"/>
      <c r="R1280" s="545"/>
      <c r="S1280" s="545"/>
      <c r="T1280" s="545"/>
    </row>
    <row r="1281" spans="1:20" ht="14">
      <c r="A1281" s="1"/>
      <c r="C1281" s="545">
        <v>30337861430</v>
      </c>
      <c r="D1281" s="545" t="s">
        <v>861</v>
      </c>
      <c r="E1281" s="546">
        <v>46010</v>
      </c>
      <c r="F1281" s="545"/>
      <c r="G1281" s="546"/>
      <c r="H1281" s="546"/>
      <c r="I1281" s="545" t="s">
        <v>670</v>
      </c>
      <c r="J1281" s="545" t="s">
        <v>633</v>
      </c>
      <c r="K1281" s="545"/>
      <c r="L1281" s="545"/>
      <c r="M1281" s="544">
        <v>0</v>
      </c>
      <c r="N1281" s="545"/>
      <c r="O1281" s="545"/>
      <c r="P1281" s="545"/>
      <c r="Q1281" s="545"/>
      <c r="R1281" s="545"/>
      <c r="S1281" s="545"/>
      <c r="T1281" s="545"/>
    </row>
    <row r="1282" spans="1:20" ht="14">
      <c r="A1282" s="1"/>
      <c r="C1282" s="545">
        <v>30337861430</v>
      </c>
      <c r="D1282" s="545" t="s">
        <v>861</v>
      </c>
      <c r="E1282" s="546">
        <v>46010</v>
      </c>
      <c r="F1282" s="545"/>
      <c r="G1282" s="546"/>
      <c r="H1282" s="546"/>
      <c r="I1282" s="545" t="s">
        <v>671</v>
      </c>
      <c r="J1282" s="545" t="s">
        <v>671</v>
      </c>
      <c r="K1282" s="545"/>
      <c r="L1282" s="545"/>
      <c r="M1282" s="545"/>
      <c r="N1282" s="545"/>
      <c r="O1282" s="545"/>
      <c r="P1282" s="545"/>
      <c r="Q1282" s="545"/>
      <c r="R1282" s="545"/>
      <c r="S1282" s="545"/>
      <c r="T1282" s="545"/>
    </row>
    <row r="1283" spans="1:20" ht="14">
      <c r="A1283" s="1"/>
      <c r="C1283" s="542">
        <v>30337862675</v>
      </c>
      <c r="D1283" s="542" t="s">
        <v>867</v>
      </c>
      <c r="E1283" s="543">
        <v>45860</v>
      </c>
      <c r="F1283" s="542">
        <v>21</v>
      </c>
      <c r="G1283" s="543">
        <v>45818</v>
      </c>
      <c r="H1283" s="543">
        <v>45839</v>
      </c>
      <c r="I1283" s="542" t="s">
        <v>648</v>
      </c>
      <c r="J1283" s="542" t="s">
        <v>690</v>
      </c>
      <c r="K1283" s="542">
        <v>97.81</v>
      </c>
      <c r="L1283" s="542" t="s">
        <v>592</v>
      </c>
      <c r="M1283" s="542"/>
      <c r="N1283" s="542" t="s">
        <v>768</v>
      </c>
      <c r="O1283" s="542"/>
      <c r="P1283" s="542"/>
      <c r="Q1283" s="542"/>
      <c r="R1283" s="542"/>
      <c r="S1283" s="542"/>
      <c r="T1283" s="542"/>
    </row>
    <row r="1284" spans="1:20" ht="14">
      <c r="A1284" s="1"/>
      <c r="C1284" s="542">
        <v>30337862675</v>
      </c>
      <c r="D1284" s="542" t="s">
        <v>867</v>
      </c>
      <c r="E1284" s="543">
        <v>45860</v>
      </c>
      <c r="F1284" s="542">
        <v>21</v>
      </c>
      <c r="G1284" s="543">
        <v>45818</v>
      </c>
      <c r="H1284" s="543">
        <v>45839</v>
      </c>
      <c r="I1284" s="542" t="s">
        <v>651</v>
      </c>
      <c r="J1284" s="542" t="s">
        <v>652</v>
      </c>
      <c r="K1284" s="542"/>
      <c r="L1284" s="542" t="s">
        <v>653</v>
      </c>
      <c r="M1284" s="542"/>
      <c r="N1284" s="542" t="s">
        <v>768</v>
      </c>
      <c r="O1284" s="542"/>
      <c r="P1284" s="542"/>
      <c r="Q1284" s="542"/>
      <c r="R1284" s="542"/>
      <c r="S1284" s="542"/>
      <c r="T1284" s="542"/>
    </row>
    <row r="1285" spans="1:20" ht="14">
      <c r="A1285" s="1"/>
      <c r="C1285" s="542">
        <v>30337862675</v>
      </c>
      <c r="D1285" s="542" t="s">
        <v>867</v>
      </c>
      <c r="E1285" s="543">
        <v>45860</v>
      </c>
      <c r="F1285" s="542">
        <v>21</v>
      </c>
      <c r="G1285" s="543">
        <v>45818</v>
      </c>
      <c r="H1285" s="543">
        <v>45839</v>
      </c>
      <c r="I1285" s="542" t="s">
        <v>648</v>
      </c>
      <c r="J1285" s="542" t="s">
        <v>649</v>
      </c>
      <c r="K1285" s="542">
        <v>416.55</v>
      </c>
      <c r="L1285" s="542" t="s">
        <v>592</v>
      </c>
      <c r="M1285" s="542"/>
      <c r="N1285" s="542" t="s">
        <v>650</v>
      </c>
      <c r="O1285" s="542"/>
      <c r="P1285" s="542"/>
      <c r="Q1285" s="542"/>
      <c r="R1285" s="542"/>
      <c r="S1285" s="542"/>
      <c r="T1285" s="542"/>
    </row>
    <row r="1286" spans="1:20" ht="14">
      <c r="A1286" s="1"/>
      <c r="C1286" s="542">
        <v>30337862675</v>
      </c>
      <c r="D1286" s="542" t="s">
        <v>867</v>
      </c>
      <c r="E1286" s="543">
        <v>45860</v>
      </c>
      <c r="F1286" s="542">
        <v>21</v>
      </c>
      <c r="G1286" s="543">
        <v>45818</v>
      </c>
      <c r="H1286" s="543">
        <v>45839</v>
      </c>
      <c r="I1286" s="542" t="s">
        <v>651</v>
      </c>
      <c r="J1286" s="542" t="s">
        <v>652</v>
      </c>
      <c r="K1286" s="542"/>
      <c r="L1286" s="542" t="s">
        <v>653</v>
      </c>
      <c r="M1286" s="542"/>
      <c r="N1286" s="542" t="s">
        <v>650</v>
      </c>
      <c r="O1286" s="542"/>
      <c r="P1286" s="542"/>
      <c r="Q1286" s="542"/>
      <c r="R1286" s="542"/>
      <c r="S1286" s="542"/>
      <c r="T1286" s="542"/>
    </row>
    <row r="1287" spans="1:20" ht="14">
      <c r="A1287" s="1"/>
      <c r="C1287" s="542">
        <v>30337862675</v>
      </c>
      <c r="D1287" s="542" t="s">
        <v>867</v>
      </c>
      <c r="E1287" s="543">
        <v>45860</v>
      </c>
      <c r="F1287" s="542">
        <v>9</v>
      </c>
      <c r="G1287" s="543">
        <v>45839</v>
      </c>
      <c r="H1287" s="543">
        <v>45848</v>
      </c>
      <c r="I1287" s="542" t="s">
        <v>648</v>
      </c>
      <c r="J1287" s="542" t="s">
        <v>690</v>
      </c>
      <c r="K1287" s="547">
        <v>30.12</v>
      </c>
      <c r="L1287" s="542" t="s">
        <v>592</v>
      </c>
      <c r="M1287" s="542"/>
      <c r="N1287" s="542" t="s">
        <v>769</v>
      </c>
      <c r="O1287" s="542"/>
      <c r="P1287" s="542"/>
      <c r="Q1287" s="542"/>
      <c r="R1287" s="542"/>
      <c r="S1287" s="542"/>
      <c r="T1287" s="542"/>
    </row>
    <row r="1288" spans="1:20" ht="14">
      <c r="A1288" s="1"/>
      <c r="C1288" s="542">
        <v>30337862675</v>
      </c>
      <c r="D1288" s="542" t="s">
        <v>867</v>
      </c>
      <c r="E1288" s="543">
        <v>45860</v>
      </c>
      <c r="F1288" s="542">
        <v>9</v>
      </c>
      <c r="G1288" s="543">
        <v>45839</v>
      </c>
      <c r="H1288" s="543">
        <v>45848</v>
      </c>
      <c r="I1288" s="542" t="s">
        <v>648</v>
      </c>
      <c r="J1288" s="542" t="s">
        <v>649</v>
      </c>
      <c r="K1288" s="547">
        <v>142.87</v>
      </c>
      <c r="L1288" s="542" t="s">
        <v>592</v>
      </c>
      <c r="M1288" s="542"/>
      <c r="N1288" s="542" t="s">
        <v>654</v>
      </c>
      <c r="O1288" s="542"/>
      <c r="P1288" s="542"/>
      <c r="Q1288" s="542"/>
      <c r="R1288" s="542"/>
      <c r="S1288" s="542"/>
      <c r="T1288" s="542"/>
    </row>
    <row r="1289" spans="1:20" ht="14">
      <c r="A1289" s="1"/>
      <c r="C1289" s="542">
        <v>30337862675</v>
      </c>
      <c r="D1289" s="542" t="s">
        <v>867</v>
      </c>
      <c r="E1289" s="543">
        <v>45860</v>
      </c>
      <c r="F1289" s="542">
        <v>9</v>
      </c>
      <c r="G1289" s="543">
        <v>45839</v>
      </c>
      <c r="H1289" s="543">
        <v>45848</v>
      </c>
      <c r="I1289" s="542" t="s">
        <v>651</v>
      </c>
      <c r="J1289" s="542" t="s">
        <v>652</v>
      </c>
      <c r="K1289" s="542"/>
      <c r="L1289" s="542" t="s">
        <v>653</v>
      </c>
      <c r="M1289" s="542"/>
      <c r="N1289" s="542" t="s">
        <v>654</v>
      </c>
      <c r="O1289" s="542"/>
      <c r="P1289" s="542"/>
      <c r="Q1289" s="542"/>
      <c r="R1289" s="542"/>
      <c r="S1289" s="542"/>
      <c r="T1289" s="542"/>
    </row>
    <row r="1290" spans="1:20" ht="14">
      <c r="A1290" s="1"/>
      <c r="C1290" s="542">
        <v>30337862675</v>
      </c>
      <c r="D1290" s="542" t="s">
        <v>867</v>
      </c>
      <c r="E1290" s="543">
        <v>45860</v>
      </c>
      <c r="F1290" s="542"/>
      <c r="G1290" s="543"/>
      <c r="H1290" s="543"/>
      <c r="I1290" s="542" t="s">
        <v>658</v>
      </c>
      <c r="J1290" s="542" t="s">
        <v>659</v>
      </c>
      <c r="K1290" s="542"/>
      <c r="L1290" s="542"/>
      <c r="M1290" s="542"/>
      <c r="N1290" s="542" t="s">
        <v>770</v>
      </c>
      <c r="O1290" s="542"/>
      <c r="P1290" s="542"/>
      <c r="Q1290" s="542"/>
      <c r="R1290" s="542"/>
      <c r="S1290" s="542"/>
      <c r="T1290" s="542"/>
    </row>
    <row r="1291" spans="1:20" ht="14">
      <c r="A1291" s="1"/>
      <c r="C1291" s="542">
        <v>30337862675</v>
      </c>
      <c r="D1291" s="542" t="s">
        <v>867</v>
      </c>
      <c r="E1291" s="543">
        <v>45860</v>
      </c>
      <c r="F1291" s="542"/>
      <c r="G1291" s="543"/>
      <c r="H1291" s="543"/>
      <c r="I1291" s="542" t="s">
        <v>664</v>
      </c>
      <c r="J1291" s="542" t="s">
        <v>665</v>
      </c>
      <c r="K1291" s="542"/>
      <c r="L1291" s="542"/>
      <c r="M1291" s="542"/>
      <c r="N1291" s="542" t="s">
        <v>770</v>
      </c>
      <c r="O1291" s="542"/>
      <c r="P1291" s="542"/>
      <c r="Q1291" s="542"/>
      <c r="R1291" s="542"/>
      <c r="S1291" s="542"/>
      <c r="T1291" s="542"/>
    </row>
    <row r="1292" spans="1:20" ht="14">
      <c r="A1292" s="1"/>
      <c r="C1292" s="542">
        <v>30337862675</v>
      </c>
      <c r="D1292" s="542" t="s">
        <v>867</v>
      </c>
      <c r="E1292" s="543">
        <v>45860</v>
      </c>
      <c r="F1292" s="542"/>
      <c r="G1292" s="543"/>
      <c r="H1292" s="543"/>
      <c r="I1292" s="542" t="s">
        <v>664</v>
      </c>
      <c r="J1292" s="542" t="s">
        <v>666</v>
      </c>
      <c r="K1292" s="542"/>
      <c r="L1292" s="542"/>
      <c r="M1292" s="542"/>
      <c r="N1292" s="542" t="s">
        <v>770</v>
      </c>
      <c r="O1292" s="542"/>
      <c r="P1292" s="542"/>
      <c r="Q1292" s="542"/>
      <c r="R1292" s="542"/>
      <c r="S1292" s="542"/>
      <c r="T1292" s="542"/>
    </row>
    <row r="1293" spans="1:20" ht="14">
      <c r="A1293" s="1"/>
      <c r="C1293" s="542">
        <v>30337862675</v>
      </c>
      <c r="D1293" s="542" t="s">
        <v>867</v>
      </c>
      <c r="E1293" s="543">
        <v>45860</v>
      </c>
      <c r="F1293" s="542"/>
      <c r="G1293" s="543"/>
      <c r="H1293" s="543"/>
      <c r="I1293" s="542" t="s">
        <v>667</v>
      </c>
      <c r="J1293" s="542" t="s">
        <v>659</v>
      </c>
      <c r="K1293" s="542"/>
      <c r="L1293" s="542"/>
      <c r="M1293" s="542"/>
      <c r="N1293" s="542" t="s">
        <v>770</v>
      </c>
      <c r="O1293" s="542"/>
      <c r="P1293" s="542"/>
      <c r="Q1293" s="542"/>
      <c r="R1293" s="542"/>
      <c r="S1293" s="542"/>
      <c r="T1293" s="542"/>
    </row>
    <row r="1294" spans="1:20" ht="14">
      <c r="A1294" s="1"/>
      <c r="C1294" s="542">
        <v>30337862675</v>
      </c>
      <c r="D1294" s="542" t="s">
        <v>867</v>
      </c>
      <c r="E1294" s="543">
        <v>45860</v>
      </c>
      <c r="F1294" s="542"/>
      <c r="G1294" s="543"/>
      <c r="H1294" s="543"/>
      <c r="I1294" s="542" t="s">
        <v>668</v>
      </c>
      <c r="J1294" s="542" t="s">
        <v>669</v>
      </c>
      <c r="K1294" s="542"/>
      <c r="L1294" s="542"/>
      <c r="M1294" s="542"/>
      <c r="N1294" s="542" t="s">
        <v>770</v>
      </c>
      <c r="O1294" s="542"/>
      <c r="P1294" s="542"/>
      <c r="Q1294" s="542"/>
      <c r="R1294" s="542"/>
      <c r="S1294" s="542"/>
      <c r="T1294" s="542"/>
    </row>
    <row r="1295" spans="1:20" ht="14">
      <c r="A1295" s="1"/>
      <c r="C1295" s="542">
        <v>30337862675</v>
      </c>
      <c r="D1295" s="542" t="s">
        <v>867</v>
      </c>
      <c r="E1295" s="543">
        <v>45860</v>
      </c>
      <c r="F1295" s="542"/>
      <c r="G1295" s="543"/>
      <c r="H1295" s="543"/>
      <c r="I1295" s="542" t="s">
        <v>670</v>
      </c>
      <c r="J1295" s="542" t="s">
        <v>633</v>
      </c>
      <c r="K1295" s="544">
        <f>K1289+K1287+K1288</f>
        <v>172.99</v>
      </c>
      <c r="L1295" s="542" t="s">
        <v>592</v>
      </c>
      <c r="M1295" s="542">
        <v>687.35</v>
      </c>
      <c r="N1295" s="542" t="s">
        <v>770</v>
      </c>
      <c r="O1295" s="542"/>
      <c r="P1295" s="542"/>
      <c r="Q1295" s="542"/>
      <c r="R1295" s="542"/>
      <c r="S1295" s="542"/>
      <c r="T1295" s="542"/>
    </row>
    <row r="1296" spans="1:20" ht="14">
      <c r="A1296" s="1"/>
      <c r="C1296" s="542">
        <v>30337862675</v>
      </c>
      <c r="D1296" s="542" t="s">
        <v>867</v>
      </c>
      <c r="E1296" s="543">
        <v>45860</v>
      </c>
      <c r="F1296" s="542"/>
      <c r="G1296" s="543"/>
      <c r="H1296" s="543"/>
      <c r="I1296" s="542" t="s">
        <v>671</v>
      </c>
      <c r="J1296" s="542" t="s">
        <v>671</v>
      </c>
      <c r="K1296" s="542"/>
      <c r="L1296" s="542"/>
      <c r="M1296" s="542"/>
      <c r="N1296" s="542" t="s">
        <v>770</v>
      </c>
      <c r="O1296" s="542"/>
      <c r="P1296" s="542"/>
      <c r="Q1296" s="542"/>
      <c r="R1296" s="542"/>
      <c r="S1296" s="542"/>
      <c r="T1296" s="542"/>
    </row>
    <row r="1297" spans="1:20" ht="14">
      <c r="A1297" s="1"/>
      <c r="C1297" s="545">
        <v>30337862675</v>
      </c>
      <c r="D1297" s="545" t="s">
        <v>867</v>
      </c>
      <c r="E1297" s="546">
        <v>45888</v>
      </c>
      <c r="F1297" s="545">
        <v>31</v>
      </c>
      <c r="G1297" s="546">
        <v>45848</v>
      </c>
      <c r="H1297" s="546">
        <v>45879</v>
      </c>
      <c r="I1297" s="545" t="s">
        <v>648</v>
      </c>
      <c r="J1297" s="545" t="s">
        <v>649</v>
      </c>
      <c r="K1297" s="545">
        <v>633.28</v>
      </c>
      <c r="L1297" s="545" t="s">
        <v>592</v>
      </c>
      <c r="M1297" s="545"/>
      <c r="N1297" s="545" t="s">
        <v>672</v>
      </c>
      <c r="O1297" s="545"/>
      <c r="P1297" s="545"/>
      <c r="Q1297" s="545"/>
      <c r="R1297" s="545"/>
      <c r="S1297" s="545"/>
      <c r="T1297" s="545"/>
    </row>
    <row r="1298" spans="1:20" ht="14">
      <c r="A1298" s="1"/>
      <c r="C1298" s="545">
        <v>30337862675</v>
      </c>
      <c r="D1298" s="545" t="s">
        <v>867</v>
      </c>
      <c r="E1298" s="546">
        <v>45888</v>
      </c>
      <c r="F1298" s="545">
        <v>31</v>
      </c>
      <c r="G1298" s="546">
        <v>45848</v>
      </c>
      <c r="H1298" s="546">
        <v>45879</v>
      </c>
      <c r="I1298" s="545" t="s">
        <v>651</v>
      </c>
      <c r="J1298" s="545" t="s">
        <v>652</v>
      </c>
      <c r="K1298" s="545"/>
      <c r="L1298" s="545" t="s">
        <v>653</v>
      </c>
      <c r="M1298" s="545"/>
      <c r="N1298" s="545" t="s">
        <v>672</v>
      </c>
      <c r="O1298" s="545"/>
      <c r="P1298" s="545"/>
      <c r="Q1298" s="545"/>
      <c r="R1298" s="545"/>
      <c r="S1298" s="545"/>
      <c r="T1298" s="545"/>
    </row>
    <row r="1299" spans="1:20" ht="14">
      <c r="A1299" s="1"/>
      <c r="C1299" s="545">
        <v>30337862675</v>
      </c>
      <c r="D1299" s="545" t="s">
        <v>867</v>
      </c>
      <c r="E1299" s="546">
        <v>45888</v>
      </c>
      <c r="F1299" s="545">
        <v>31</v>
      </c>
      <c r="G1299" s="546">
        <v>45848</v>
      </c>
      <c r="H1299" s="546">
        <v>45879</v>
      </c>
      <c r="I1299" s="545" t="s">
        <v>648</v>
      </c>
      <c r="J1299" s="545" t="s">
        <v>690</v>
      </c>
      <c r="K1299" s="545">
        <v>160.65</v>
      </c>
      <c r="L1299" s="545" t="s">
        <v>592</v>
      </c>
      <c r="M1299" s="545"/>
      <c r="N1299" s="545" t="s">
        <v>771</v>
      </c>
      <c r="O1299" s="545"/>
      <c r="P1299" s="545"/>
      <c r="Q1299" s="545"/>
      <c r="R1299" s="545"/>
      <c r="S1299" s="545"/>
      <c r="T1299" s="545"/>
    </row>
    <row r="1300" spans="1:20" ht="14">
      <c r="A1300" s="1"/>
      <c r="C1300" s="545">
        <v>30337862675</v>
      </c>
      <c r="D1300" s="545" t="s">
        <v>867</v>
      </c>
      <c r="E1300" s="546">
        <v>45888</v>
      </c>
      <c r="F1300" s="545"/>
      <c r="G1300" s="546"/>
      <c r="H1300" s="546"/>
      <c r="I1300" s="545" t="s">
        <v>658</v>
      </c>
      <c r="J1300" s="545" t="s">
        <v>659</v>
      </c>
      <c r="K1300" s="545"/>
      <c r="L1300" s="545"/>
      <c r="M1300" s="545"/>
      <c r="N1300" s="545" t="s">
        <v>868</v>
      </c>
      <c r="O1300" s="545"/>
      <c r="P1300" s="545"/>
      <c r="Q1300" s="545"/>
      <c r="R1300" s="545"/>
      <c r="S1300" s="545"/>
      <c r="T1300" s="545"/>
    </row>
    <row r="1301" spans="1:20" ht="14">
      <c r="A1301" s="1"/>
      <c r="C1301" s="545">
        <v>30337862675</v>
      </c>
      <c r="D1301" s="545" t="s">
        <v>867</v>
      </c>
      <c r="E1301" s="546">
        <v>45888</v>
      </c>
      <c r="F1301" s="545"/>
      <c r="G1301" s="546"/>
      <c r="H1301" s="546"/>
      <c r="I1301" s="545" t="s">
        <v>664</v>
      </c>
      <c r="J1301" s="545" t="s">
        <v>674</v>
      </c>
      <c r="K1301" s="545"/>
      <c r="L1301" s="545"/>
      <c r="M1301" s="545"/>
      <c r="N1301" s="545" t="s">
        <v>868</v>
      </c>
      <c r="O1301" s="545"/>
      <c r="P1301" s="545"/>
      <c r="Q1301" s="545"/>
      <c r="R1301" s="545"/>
      <c r="S1301" s="545"/>
      <c r="T1301" s="545"/>
    </row>
    <row r="1302" spans="1:20" ht="14">
      <c r="A1302" s="1"/>
      <c r="C1302" s="545">
        <v>30337862675</v>
      </c>
      <c r="D1302" s="545" t="s">
        <v>867</v>
      </c>
      <c r="E1302" s="546">
        <v>45888</v>
      </c>
      <c r="F1302" s="545"/>
      <c r="G1302" s="546"/>
      <c r="H1302" s="546"/>
      <c r="I1302" s="545" t="s">
        <v>667</v>
      </c>
      <c r="J1302" s="545" t="s">
        <v>659</v>
      </c>
      <c r="K1302" s="545"/>
      <c r="L1302" s="545"/>
      <c r="M1302" s="545"/>
      <c r="N1302" s="545" t="s">
        <v>868</v>
      </c>
      <c r="O1302" s="545"/>
      <c r="P1302" s="545"/>
      <c r="Q1302" s="545"/>
      <c r="R1302" s="545"/>
      <c r="S1302" s="545"/>
      <c r="T1302" s="545"/>
    </row>
    <row r="1303" spans="1:20" ht="14">
      <c r="A1303" s="1"/>
      <c r="C1303" s="545">
        <v>30337862675</v>
      </c>
      <c r="D1303" s="545" t="s">
        <v>867</v>
      </c>
      <c r="E1303" s="546">
        <v>45888</v>
      </c>
      <c r="F1303" s="545"/>
      <c r="G1303" s="546"/>
      <c r="H1303" s="546"/>
      <c r="I1303" s="545" t="s">
        <v>668</v>
      </c>
      <c r="J1303" s="545" t="s">
        <v>669</v>
      </c>
      <c r="K1303" s="545"/>
      <c r="L1303" s="545"/>
      <c r="M1303" s="545"/>
      <c r="N1303" s="545" t="s">
        <v>868</v>
      </c>
      <c r="O1303" s="545"/>
      <c r="P1303" s="545"/>
      <c r="Q1303" s="545"/>
      <c r="R1303" s="545"/>
      <c r="S1303" s="545"/>
      <c r="T1303" s="545"/>
    </row>
    <row r="1304" spans="1:20" ht="14">
      <c r="A1304" s="1"/>
      <c r="C1304" s="545">
        <v>30337862675</v>
      </c>
      <c r="D1304" s="545" t="s">
        <v>867</v>
      </c>
      <c r="E1304" s="546">
        <v>45888</v>
      </c>
      <c r="F1304" s="545"/>
      <c r="G1304" s="546"/>
      <c r="H1304" s="546"/>
      <c r="I1304" s="545" t="s">
        <v>670</v>
      </c>
      <c r="J1304" s="545" t="s">
        <v>633</v>
      </c>
      <c r="K1304" s="545"/>
      <c r="L1304" s="545"/>
      <c r="M1304" s="544">
        <v>793.93</v>
      </c>
      <c r="N1304" s="545" t="s">
        <v>868</v>
      </c>
      <c r="O1304" s="545"/>
      <c r="P1304" s="545"/>
      <c r="Q1304" s="545"/>
      <c r="R1304" s="545"/>
      <c r="S1304" s="545"/>
      <c r="T1304" s="545"/>
    </row>
    <row r="1305" spans="1:20" ht="14">
      <c r="A1305" s="1"/>
      <c r="C1305" s="545">
        <v>30337862675</v>
      </c>
      <c r="D1305" s="545" t="s">
        <v>867</v>
      </c>
      <c r="E1305" s="546">
        <v>45888</v>
      </c>
      <c r="F1305" s="545"/>
      <c r="G1305" s="546"/>
      <c r="H1305" s="546"/>
      <c r="I1305" s="545" t="s">
        <v>671</v>
      </c>
      <c r="J1305" s="545" t="s">
        <v>671</v>
      </c>
      <c r="K1305" s="545"/>
      <c r="L1305" s="545"/>
      <c r="M1305" s="545"/>
      <c r="N1305" s="545" t="s">
        <v>868</v>
      </c>
      <c r="O1305" s="545"/>
      <c r="P1305" s="545"/>
      <c r="Q1305" s="545"/>
      <c r="R1305" s="545"/>
      <c r="S1305" s="545"/>
      <c r="T1305" s="545"/>
    </row>
    <row r="1306" spans="1:20" ht="14">
      <c r="A1306" s="1"/>
      <c r="C1306" s="542">
        <v>30337862675</v>
      </c>
      <c r="D1306" s="542" t="s">
        <v>867</v>
      </c>
      <c r="E1306" s="543">
        <v>45922</v>
      </c>
      <c r="F1306" s="542">
        <v>31</v>
      </c>
      <c r="G1306" s="543">
        <v>45938</v>
      </c>
      <c r="H1306" s="543">
        <v>45939</v>
      </c>
      <c r="I1306" s="542" t="s">
        <v>648</v>
      </c>
      <c r="J1306" s="542" t="s">
        <v>649</v>
      </c>
      <c r="K1306" s="542">
        <v>512.72</v>
      </c>
      <c r="L1306" s="542" t="s">
        <v>592</v>
      </c>
      <c r="M1306" s="542"/>
      <c r="N1306" s="542" t="s">
        <v>675</v>
      </c>
      <c r="O1306" s="542"/>
      <c r="P1306" s="542"/>
      <c r="Q1306" s="542"/>
      <c r="R1306" s="542"/>
      <c r="S1306" s="542"/>
      <c r="T1306" s="542"/>
    </row>
    <row r="1307" spans="1:20" ht="14">
      <c r="A1307" s="1"/>
      <c r="C1307" s="542">
        <v>30337862675</v>
      </c>
      <c r="D1307" s="542" t="s">
        <v>867</v>
      </c>
      <c r="E1307" s="543">
        <v>45922</v>
      </c>
      <c r="F1307" s="542">
        <v>31</v>
      </c>
      <c r="G1307" s="543">
        <v>45938</v>
      </c>
      <c r="H1307" s="543">
        <v>45939</v>
      </c>
      <c r="I1307" s="542" t="s">
        <v>651</v>
      </c>
      <c r="J1307" s="542" t="s">
        <v>652</v>
      </c>
      <c r="K1307" s="542"/>
      <c r="L1307" s="542" t="s">
        <v>653</v>
      </c>
      <c r="M1307" s="542"/>
      <c r="N1307" s="542" t="s">
        <v>675</v>
      </c>
      <c r="O1307" s="542"/>
      <c r="P1307" s="542"/>
      <c r="Q1307" s="542"/>
      <c r="R1307" s="542"/>
      <c r="S1307" s="542"/>
      <c r="T1307" s="542"/>
    </row>
    <row r="1308" spans="1:20" ht="14">
      <c r="A1308" s="1"/>
      <c r="C1308" s="542">
        <v>30337862675</v>
      </c>
      <c r="D1308" s="542" t="s">
        <v>867</v>
      </c>
      <c r="E1308" s="543">
        <v>45922</v>
      </c>
      <c r="F1308" s="542">
        <v>31</v>
      </c>
      <c r="G1308" s="543">
        <v>45938</v>
      </c>
      <c r="H1308" s="543">
        <v>45939</v>
      </c>
      <c r="I1308" s="542" t="s">
        <v>648</v>
      </c>
      <c r="J1308" s="542" t="s">
        <v>690</v>
      </c>
      <c r="K1308" s="542">
        <v>110.32</v>
      </c>
      <c r="L1308" s="542" t="s">
        <v>592</v>
      </c>
      <c r="M1308" s="542"/>
      <c r="N1308" s="542" t="s">
        <v>773</v>
      </c>
      <c r="O1308" s="542"/>
      <c r="P1308" s="542"/>
      <c r="Q1308" s="542"/>
      <c r="R1308" s="542"/>
      <c r="S1308" s="542"/>
      <c r="T1308" s="542"/>
    </row>
    <row r="1309" spans="1:20" ht="14">
      <c r="A1309" s="1"/>
      <c r="C1309" s="542">
        <v>30337862675</v>
      </c>
      <c r="D1309" s="542" t="s">
        <v>867</v>
      </c>
      <c r="E1309" s="543">
        <v>45922</v>
      </c>
      <c r="F1309" s="542"/>
      <c r="G1309" s="543"/>
      <c r="H1309" s="543"/>
      <c r="I1309" s="542" t="s">
        <v>658</v>
      </c>
      <c r="J1309" s="542" t="s">
        <v>659</v>
      </c>
      <c r="K1309" s="542"/>
      <c r="L1309" s="542"/>
      <c r="M1309" s="542"/>
      <c r="N1309" s="542" t="s">
        <v>869</v>
      </c>
      <c r="O1309" s="542"/>
      <c r="P1309" s="542"/>
      <c r="Q1309" s="542"/>
      <c r="R1309" s="542"/>
      <c r="S1309" s="542"/>
      <c r="T1309" s="542"/>
    </row>
    <row r="1310" spans="1:20" ht="14">
      <c r="A1310" s="1"/>
      <c r="C1310" s="542">
        <v>30337862675</v>
      </c>
      <c r="D1310" s="542" t="s">
        <v>867</v>
      </c>
      <c r="E1310" s="543">
        <v>45922</v>
      </c>
      <c r="F1310" s="542"/>
      <c r="G1310" s="543"/>
      <c r="H1310" s="543"/>
      <c r="I1310" s="542" t="s">
        <v>664</v>
      </c>
      <c r="J1310" s="542" t="s">
        <v>677</v>
      </c>
      <c r="K1310" s="542"/>
      <c r="L1310" s="542"/>
      <c r="M1310" s="542"/>
      <c r="N1310" s="542" t="s">
        <v>869</v>
      </c>
      <c r="O1310" s="542"/>
      <c r="P1310" s="542"/>
      <c r="Q1310" s="542"/>
      <c r="R1310" s="542"/>
      <c r="S1310" s="542"/>
      <c r="T1310" s="542"/>
    </row>
    <row r="1311" spans="1:20" ht="14">
      <c r="A1311" s="1"/>
      <c r="C1311" s="542">
        <v>30337862675</v>
      </c>
      <c r="D1311" s="542" t="s">
        <v>867</v>
      </c>
      <c r="E1311" s="543">
        <v>45922</v>
      </c>
      <c r="F1311" s="542"/>
      <c r="G1311" s="543"/>
      <c r="H1311" s="543"/>
      <c r="I1311" s="542" t="s">
        <v>667</v>
      </c>
      <c r="J1311" s="542" t="s">
        <v>659</v>
      </c>
      <c r="K1311" s="542"/>
      <c r="L1311" s="542"/>
      <c r="M1311" s="542"/>
      <c r="N1311" s="542" t="s">
        <v>869</v>
      </c>
      <c r="O1311" s="542"/>
      <c r="P1311" s="542"/>
      <c r="Q1311" s="542"/>
      <c r="R1311" s="542"/>
      <c r="S1311" s="542"/>
      <c r="T1311" s="542"/>
    </row>
    <row r="1312" spans="1:20" ht="14">
      <c r="A1312" s="1"/>
      <c r="C1312" s="542">
        <v>30337862675</v>
      </c>
      <c r="D1312" s="542" t="s">
        <v>867</v>
      </c>
      <c r="E1312" s="543">
        <v>45922</v>
      </c>
      <c r="F1312" s="542"/>
      <c r="G1312" s="543"/>
      <c r="H1312" s="543"/>
      <c r="I1312" s="542" t="s">
        <v>668</v>
      </c>
      <c r="J1312" s="542" t="s">
        <v>669</v>
      </c>
      <c r="K1312" s="542"/>
      <c r="L1312" s="542"/>
      <c r="M1312" s="542"/>
      <c r="N1312" s="542" t="s">
        <v>869</v>
      </c>
      <c r="O1312" s="542"/>
      <c r="P1312" s="542"/>
      <c r="Q1312" s="542"/>
      <c r="R1312" s="542"/>
      <c r="S1312" s="542"/>
      <c r="T1312" s="542"/>
    </row>
    <row r="1313" spans="1:20" ht="14">
      <c r="A1313" s="1"/>
      <c r="C1313" s="542">
        <v>30337862675</v>
      </c>
      <c r="D1313" s="542" t="s">
        <v>867</v>
      </c>
      <c r="E1313" s="543">
        <v>45922</v>
      </c>
      <c r="F1313" s="542"/>
      <c r="G1313" s="543"/>
      <c r="H1313" s="543"/>
      <c r="I1313" s="542" t="s">
        <v>670</v>
      </c>
      <c r="J1313" s="542" t="s">
        <v>633</v>
      </c>
      <c r="K1313" s="542"/>
      <c r="L1313" s="542"/>
      <c r="M1313" s="544">
        <v>623.04</v>
      </c>
      <c r="N1313" s="542" t="s">
        <v>869</v>
      </c>
      <c r="O1313" s="542"/>
      <c r="P1313" s="542"/>
      <c r="Q1313" s="542"/>
      <c r="R1313" s="542"/>
      <c r="S1313" s="542"/>
      <c r="T1313" s="542"/>
    </row>
    <row r="1314" spans="1:20" ht="14">
      <c r="A1314" s="1"/>
      <c r="C1314" s="542">
        <v>30337862675</v>
      </c>
      <c r="D1314" s="542" t="s">
        <v>867</v>
      </c>
      <c r="E1314" s="543">
        <v>45922</v>
      </c>
      <c r="F1314" s="542"/>
      <c r="G1314" s="543"/>
      <c r="H1314" s="543"/>
      <c r="I1314" s="542" t="s">
        <v>671</v>
      </c>
      <c r="J1314" s="542" t="s">
        <v>671</v>
      </c>
      <c r="K1314" s="542"/>
      <c r="L1314" s="542"/>
      <c r="M1314" s="542"/>
      <c r="N1314" s="542" t="s">
        <v>869</v>
      </c>
      <c r="O1314" s="542"/>
      <c r="P1314" s="542"/>
      <c r="Q1314" s="542"/>
      <c r="R1314" s="542"/>
      <c r="S1314" s="542"/>
      <c r="T1314" s="542"/>
    </row>
    <row r="1315" spans="1:20" ht="14">
      <c r="A1315" s="1"/>
      <c r="C1315" s="545">
        <v>30337862675</v>
      </c>
      <c r="D1315" s="545" t="s">
        <v>867</v>
      </c>
      <c r="E1315" s="546">
        <v>45950</v>
      </c>
      <c r="F1315" s="545">
        <v>30</v>
      </c>
      <c r="G1315" s="546">
        <v>45910</v>
      </c>
      <c r="H1315" s="546">
        <v>45940</v>
      </c>
      <c r="I1315" s="545" t="s">
        <v>648</v>
      </c>
      <c r="J1315" s="545" t="s">
        <v>649</v>
      </c>
      <c r="K1315" s="545">
        <v>263.57</v>
      </c>
      <c r="L1315" s="545" t="s">
        <v>592</v>
      </c>
      <c r="M1315" s="545"/>
      <c r="N1315" s="545" t="s">
        <v>678</v>
      </c>
      <c r="O1315" s="545"/>
      <c r="P1315" s="545"/>
      <c r="Q1315" s="545"/>
      <c r="R1315" s="545"/>
      <c r="S1315" s="545"/>
      <c r="T1315" s="545"/>
    </row>
    <row r="1316" spans="1:20" ht="14">
      <c r="A1316" s="1"/>
      <c r="C1316" s="545">
        <v>30337862675</v>
      </c>
      <c r="D1316" s="545" t="s">
        <v>867</v>
      </c>
      <c r="E1316" s="546">
        <v>45950</v>
      </c>
      <c r="F1316" s="545">
        <v>30</v>
      </c>
      <c r="G1316" s="546">
        <v>45910</v>
      </c>
      <c r="H1316" s="546">
        <v>45940</v>
      </c>
      <c r="I1316" s="545" t="s">
        <v>651</v>
      </c>
      <c r="J1316" s="545" t="s">
        <v>652</v>
      </c>
      <c r="K1316" s="545"/>
      <c r="L1316" s="545" t="s">
        <v>653</v>
      </c>
      <c r="M1316" s="545"/>
      <c r="N1316" s="545" t="s">
        <v>678</v>
      </c>
      <c r="O1316" s="545"/>
      <c r="P1316" s="545"/>
      <c r="Q1316" s="545"/>
      <c r="R1316" s="545"/>
      <c r="S1316" s="545"/>
      <c r="T1316" s="545"/>
    </row>
    <row r="1317" spans="1:20" ht="14">
      <c r="A1317" s="1"/>
      <c r="C1317" s="545">
        <v>30337862675</v>
      </c>
      <c r="D1317" s="545" t="s">
        <v>867</v>
      </c>
      <c r="E1317" s="546">
        <v>45950</v>
      </c>
      <c r="F1317" s="545">
        <v>30</v>
      </c>
      <c r="G1317" s="546">
        <v>45910</v>
      </c>
      <c r="H1317" s="546">
        <v>45940</v>
      </c>
      <c r="I1317" s="545" t="s">
        <v>648</v>
      </c>
      <c r="J1317" s="545" t="s">
        <v>690</v>
      </c>
      <c r="K1317" s="545">
        <v>121.84</v>
      </c>
      <c r="L1317" s="545" t="s">
        <v>592</v>
      </c>
      <c r="M1317" s="545"/>
      <c r="N1317" s="545" t="s">
        <v>775</v>
      </c>
      <c r="O1317" s="545"/>
      <c r="P1317" s="545"/>
      <c r="Q1317" s="545"/>
      <c r="R1317" s="545"/>
      <c r="S1317" s="545"/>
      <c r="T1317" s="545"/>
    </row>
    <row r="1318" spans="1:20" ht="14">
      <c r="A1318" s="1"/>
      <c r="C1318" s="545">
        <v>30337862675</v>
      </c>
      <c r="D1318" s="545" t="s">
        <v>867</v>
      </c>
      <c r="E1318" s="546">
        <v>45950</v>
      </c>
      <c r="F1318" s="545"/>
      <c r="G1318" s="546"/>
      <c r="H1318" s="546"/>
      <c r="I1318" s="545" t="s">
        <v>658</v>
      </c>
      <c r="J1318" s="545" t="s">
        <v>659</v>
      </c>
      <c r="K1318" s="545"/>
      <c r="L1318" s="545"/>
      <c r="M1318" s="545"/>
      <c r="N1318" s="545" t="s">
        <v>870</v>
      </c>
      <c r="O1318" s="545"/>
      <c r="P1318" s="545"/>
      <c r="Q1318" s="545"/>
      <c r="R1318" s="545"/>
      <c r="S1318" s="545"/>
      <c r="T1318" s="545"/>
    </row>
    <row r="1319" spans="1:20" ht="14">
      <c r="A1319" s="1"/>
      <c r="C1319" s="545">
        <v>30337862675</v>
      </c>
      <c r="D1319" s="545" t="s">
        <v>867</v>
      </c>
      <c r="E1319" s="546">
        <v>45950</v>
      </c>
      <c r="F1319" s="545"/>
      <c r="G1319" s="546"/>
      <c r="H1319" s="546"/>
      <c r="I1319" s="545" t="s">
        <v>664</v>
      </c>
      <c r="J1319" s="545" t="s">
        <v>677</v>
      </c>
      <c r="K1319" s="545"/>
      <c r="L1319" s="545"/>
      <c r="M1319" s="545"/>
      <c r="N1319" s="545" t="s">
        <v>870</v>
      </c>
      <c r="O1319" s="545"/>
      <c r="P1319" s="545"/>
      <c r="Q1319" s="545"/>
      <c r="R1319" s="545"/>
      <c r="S1319" s="545"/>
      <c r="T1319" s="545"/>
    </row>
    <row r="1320" spans="1:20" ht="14">
      <c r="A1320" s="1"/>
      <c r="C1320" s="545">
        <v>30337862675</v>
      </c>
      <c r="D1320" s="545" t="s">
        <v>867</v>
      </c>
      <c r="E1320" s="546">
        <v>45950</v>
      </c>
      <c r="F1320" s="545"/>
      <c r="G1320" s="546"/>
      <c r="H1320" s="546"/>
      <c r="I1320" s="545" t="s">
        <v>664</v>
      </c>
      <c r="J1320" s="545" t="s">
        <v>666</v>
      </c>
      <c r="K1320" s="545"/>
      <c r="L1320" s="545"/>
      <c r="M1320" s="545"/>
      <c r="N1320" s="545" t="s">
        <v>870</v>
      </c>
      <c r="O1320" s="545"/>
      <c r="P1320" s="545"/>
      <c r="Q1320" s="545"/>
      <c r="R1320" s="545"/>
      <c r="S1320" s="545"/>
      <c r="T1320" s="545"/>
    </row>
    <row r="1321" spans="1:20" ht="14">
      <c r="A1321" s="1"/>
      <c r="C1321" s="545">
        <v>30337862675</v>
      </c>
      <c r="D1321" s="545" t="s">
        <v>867</v>
      </c>
      <c r="E1321" s="546">
        <v>45950</v>
      </c>
      <c r="F1321" s="545"/>
      <c r="G1321" s="546"/>
      <c r="H1321" s="546"/>
      <c r="I1321" s="545" t="s">
        <v>667</v>
      </c>
      <c r="J1321" s="545" t="s">
        <v>659</v>
      </c>
      <c r="K1321" s="545"/>
      <c r="L1321" s="545"/>
      <c r="M1321" s="545"/>
      <c r="N1321" s="545" t="s">
        <v>870</v>
      </c>
      <c r="O1321" s="545"/>
      <c r="P1321" s="545"/>
      <c r="Q1321" s="545"/>
      <c r="R1321" s="545"/>
      <c r="S1321" s="545"/>
      <c r="T1321" s="545"/>
    </row>
    <row r="1322" spans="1:20" ht="14">
      <c r="A1322" s="1"/>
      <c r="C1322" s="545">
        <v>30337862675</v>
      </c>
      <c r="D1322" s="545" t="s">
        <v>867</v>
      </c>
      <c r="E1322" s="546">
        <v>45950</v>
      </c>
      <c r="F1322" s="545"/>
      <c r="G1322" s="546"/>
      <c r="H1322" s="546"/>
      <c r="I1322" s="545" t="s">
        <v>668</v>
      </c>
      <c r="J1322" s="545" t="s">
        <v>669</v>
      </c>
      <c r="K1322" s="545"/>
      <c r="L1322" s="545"/>
      <c r="M1322" s="545"/>
      <c r="N1322" s="545" t="s">
        <v>870</v>
      </c>
      <c r="O1322" s="545"/>
      <c r="P1322" s="545"/>
      <c r="Q1322" s="545"/>
      <c r="R1322" s="545"/>
      <c r="S1322" s="545"/>
      <c r="T1322" s="545"/>
    </row>
    <row r="1323" spans="1:20" ht="14">
      <c r="A1323" s="1"/>
      <c r="C1323" s="545">
        <v>30337862675</v>
      </c>
      <c r="D1323" s="545" t="s">
        <v>867</v>
      </c>
      <c r="E1323" s="546">
        <v>45950</v>
      </c>
      <c r="F1323" s="545"/>
      <c r="G1323" s="546"/>
      <c r="H1323" s="546"/>
      <c r="I1323" s="545" t="s">
        <v>670</v>
      </c>
      <c r="J1323" s="545" t="s">
        <v>633</v>
      </c>
      <c r="K1323" s="545"/>
      <c r="L1323" s="545"/>
      <c r="M1323" s="544">
        <v>385.41</v>
      </c>
      <c r="N1323" s="545" t="s">
        <v>870</v>
      </c>
      <c r="O1323" s="545"/>
      <c r="P1323" s="545"/>
      <c r="Q1323" s="545"/>
      <c r="R1323" s="545"/>
      <c r="S1323" s="545"/>
      <c r="T1323" s="545"/>
    </row>
    <row r="1324" spans="1:20" ht="14">
      <c r="A1324" s="1"/>
      <c r="C1324" s="545">
        <v>30337862675</v>
      </c>
      <c r="D1324" s="545" t="s">
        <v>867</v>
      </c>
      <c r="E1324" s="546">
        <v>45950</v>
      </c>
      <c r="F1324" s="545"/>
      <c r="G1324" s="546"/>
      <c r="H1324" s="546"/>
      <c r="I1324" s="545" t="s">
        <v>671</v>
      </c>
      <c r="J1324" s="545" t="s">
        <v>671</v>
      </c>
      <c r="K1324" s="545"/>
      <c r="L1324" s="545"/>
      <c r="M1324" s="545"/>
      <c r="N1324" s="545" t="s">
        <v>870</v>
      </c>
      <c r="O1324" s="545"/>
      <c r="P1324" s="545"/>
      <c r="Q1324" s="545"/>
      <c r="R1324" s="545"/>
      <c r="S1324" s="545"/>
      <c r="T1324" s="545"/>
    </row>
    <row r="1325" spans="1:20" ht="14">
      <c r="A1325" s="1"/>
      <c r="C1325" s="542">
        <v>30337862675</v>
      </c>
      <c r="D1325" s="542" t="s">
        <v>867</v>
      </c>
      <c r="E1325" s="543">
        <v>45980</v>
      </c>
      <c r="F1325" s="542">
        <v>31</v>
      </c>
      <c r="G1325" s="543">
        <v>45940</v>
      </c>
      <c r="H1325" s="543">
        <v>45971</v>
      </c>
      <c r="I1325" s="542" t="s">
        <v>648</v>
      </c>
      <c r="J1325" s="542" t="s">
        <v>649</v>
      </c>
      <c r="K1325" s="542">
        <v>273.70999999999998</v>
      </c>
      <c r="L1325" s="542" t="s">
        <v>592</v>
      </c>
      <c r="M1325" s="542"/>
      <c r="N1325" s="542" t="s">
        <v>680</v>
      </c>
      <c r="O1325" s="542"/>
      <c r="P1325" s="542"/>
      <c r="Q1325" s="542"/>
      <c r="R1325" s="542"/>
      <c r="S1325" s="542"/>
      <c r="T1325" s="542"/>
    </row>
    <row r="1326" spans="1:20" ht="14">
      <c r="A1326" s="1"/>
      <c r="C1326" s="542">
        <v>30337862675</v>
      </c>
      <c r="D1326" s="542" t="s">
        <v>867</v>
      </c>
      <c r="E1326" s="543">
        <v>45980</v>
      </c>
      <c r="F1326" s="542">
        <v>31</v>
      </c>
      <c r="G1326" s="543">
        <v>45940</v>
      </c>
      <c r="H1326" s="543">
        <v>45971</v>
      </c>
      <c r="I1326" s="542" t="s">
        <v>651</v>
      </c>
      <c r="J1326" s="542" t="s">
        <v>652</v>
      </c>
      <c r="K1326" s="542"/>
      <c r="L1326" s="542" t="s">
        <v>653</v>
      </c>
      <c r="M1326" s="542"/>
      <c r="N1326" s="542" t="s">
        <v>680</v>
      </c>
      <c r="O1326" s="542"/>
      <c r="P1326" s="542"/>
      <c r="Q1326" s="542"/>
      <c r="R1326" s="542"/>
      <c r="S1326" s="542"/>
      <c r="T1326" s="542"/>
    </row>
    <row r="1327" spans="1:20" ht="14">
      <c r="A1327" s="1"/>
      <c r="C1327" s="542">
        <v>30337862675</v>
      </c>
      <c r="D1327" s="542" t="s">
        <v>867</v>
      </c>
      <c r="E1327" s="543">
        <v>45980</v>
      </c>
      <c r="F1327" s="542">
        <v>31</v>
      </c>
      <c r="G1327" s="543">
        <v>45940</v>
      </c>
      <c r="H1327" s="543">
        <v>45971</v>
      </c>
      <c r="I1327" s="542" t="s">
        <v>648</v>
      </c>
      <c r="J1327" s="542" t="s">
        <v>690</v>
      </c>
      <c r="K1327" s="542">
        <v>81.17</v>
      </c>
      <c r="L1327" s="542" t="s">
        <v>592</v>
      </c>
      <c r="M1327" s="542"/>
      <c r="N1327" s="542" t="s">
        <v>777</v>
      </c>
      <c r="O1327" s="542"/>
      <c r="P1327" s="542"/>
      <c r="Q1327" s="542"/>
      <c r="R1327" s="542"/>
      <c r="S1327" s="542"/>
      <c r="T1327" s="542"/>
    </row>
    <row r="1328" spans="1:20" ht="14">
      <c r="A1328" s="1"/>
      <c r="C1328" s="542">
        <v>30337862675</v>
      </c>
      <c r="D1328" s="542" t="s">
        <v>867</v>
      </c>
      <c r="E1328" s="543">
        <v>45980</v>
      </c>
      <c r="F1328" s="542"/>
      <c r="G1328" s="543"/>
      <c r="H1328" s="543"/>
      <c r="I1328" s="542" t="s">
        <v>658</v>
      </c>
      <c r="J1328" s="542" t="s">
        <v>659</v>
      </c>
      <c r="K1328" s="542"/>
      <c r="L1328" s="542"/>
      <c r="M1328" s="542"/>
      <c r="N1328" s="542" t="s">
        <v>871</v>
      </c>
      <c r="O1328" s="542"/>
      <c r="P1328" s="542"/>
      <c r="Q1328" s="542"/>
      <c r="R1328" s="542"/>
      <c r="S1328" s="542"/>
      <c r="T1328" s="542"/>
    </row>
    <row r="1329" spans="1:20" ht="14">
      <c r="A1329" s="1"/>
      <c r="C1329" s="542">
        <v>30337862675</v>
      </c>
      <c r="D1329" s="542" t="s">
        <v>867</v>
      </c>
      <c r="E1329" s="543">
        <v>45980</v>
      </c>
      <c r="F1329" s="542"/>
      <c r="G1329" s="543"/>
      <c r="H1329" s="543"/>
      <c r="I1329" s="542" t="s">
        <v>664</v>
      </c>
      <c r="J1329" s="542" t="s">
        <v>682</v>
      </c>
      <c r="K1329" s="542"/>
      <c r="L1329" s="542"/>
      <c r="M1329" s="542"/>
      <c r="N1329" s="542" t="s">
        <v>871</v>
      </c>
      <c r="O1329" s="542"/>
      <c r="P1329" s="542"/>
      <c r="Q1329" s="542"/>
      <c r="R1329" s="542"/>
      <c r="S1329" s="542"/>
      <c r="T1329" s="542"/>
    </row>
    <row r="1330" spans="1:20" ht="14">
      <c r="A1330" s="1"/>
      <c r="C1330" s="542">
        <v>30337862675</v>
      </c>
      <c r="D1330" s="542" t="s">
        <v>867</v>
      </c>
      <c r="E1330" s="543">
        <v>45980</v>
      </c>
      <c r="F1330" s="542"/>
      <c r="G1330" s="543"/>
      <c r="H1330" s="543"/>
      <c r="I1330" s="542" t="s">
        <v>667</v>
      </c>
      <c r="J1330" s="542" t="s">
        <v>659</v>
      </c>
      <c r="K1330" s="542"/>
      <c r="L1330" s="542"/>
      <c r="M1330" s="542"/>
      <c r="N1330" s="542" t="s">
        <v>871</v>
      </c>
      <c r="O1330" s="542"/>
      <c r="P1330" s="542"/>
      <c r="Q1330" s="542"/>
      <c r="R1330" s="542"/>
      <c r="S1330" s="542"/>
      <c r="T1330" s="542"/>
    </row>
    <row r="1331" spans="1:20" ht="14">
      <c r="A1331" s="1"/>
      <c r="C1331" s="542">
        <v>30337862675</v>
      </c>
      <c r="D1331" s="542" t="s">
        <v>867</v>
      </c>
      <c r="E1331" s="543">
        <v>45980</v>
      </c>
      <c r="F1331" s="542"/>
      <c r="G1331" s="543"/>
      <c r="H1331" s="543"/>
      <c r="I1331" s="542" t="s">
        <v>668</v>
      </c>
      <c r="J1331" s="542" t="s">
        <v>669</v>
      </c>
      <c r="K1331" s="542"/>
      <c r="L1331" s="542"/>
      <c r="M1331" s="542"/>
      <c r="N1331" s="542" t="s">
        <v>871</v>
      </c>
      <c r="O1331" s="542"/>
      <c r="P1331" s="542"/>
      <c r="Q1331" s="542"/>
      <c r="R1331" s="542"/>
      <c r="S1331" s="542"/>
      <c r="T1331" s="542"/>
    </row>
    <row r="1332" spans="1:20" ht="14">
      <c r="A1332" s="1"/>
      <c r="C1332" s="542">
        <v>30337862675</v>
      </c>
      <c r="D1332" s="542" t="s">
        <v>867</v>
      </c>
      <c r="E1332" s="543">
        <v>45980</v>
      </c>
      <c r="F1332" s="542"/>
      <c r="G1332" s="543"/>
      <c r="H1332" s="543"/>
      <c r="I1332" s="542" t="s">
        <v>670</v>
      </c>
      <c r="J1332" s="542" t="s">
        <v>633</v>
      </c>
      <c r="K1332" s="542"/>
      <c r="L1332" s="542"/>
      <c r="M1332" s="544">
        <v>354.88</v>
      </c>
      <c r="N1332" s="542" t="s">
        <v>871</v>
      </c>
      <c r="O1332" s="542"/>
      <c r="P1332" s="542"/>
      <c r="Q1332" s="542"/>
      <c r="R1332" s="542"/>
      <c r="S1332" s="542"/>
      <c r="T1332" s="542"/>
    </row>
    <row r="1333" spans="1:20" ht="14">
      <c r="A1333" s="1"/>
      <c r="C1333" s="542">
        <v>30337862675</v>
      </c>
      <c r="D1333" s="542" t="s">
        <v>867</v>
      </c>
      <c r="E1333" s="543">
        <v>45980</v>
      </c>
      <c r="F1333" s="542"/>
      <c r="G1333" s="543"/>
      <c r="H1333" s="543"/>
      <c r="I1333" s="542" t="s">
        <v>671</v>
      </c>
      <c r="J1333" s="542" t="s">
        <v>671</v>
      </c>
      <c r="K1333" s="542"/>
      <c r="L1333" s="542"/>
      <c r="M1333" s="542"/>
      <c r="N1333" s="542" t="s">
        <v>871</v>
      </c>
      <c r="O1333" s="542"/>
      <c r="P1333" s="542"/>
      <c r="Q1333" s="542"/>
      <c r="R1333" s="542"/>
      <c r="S1333" s="542"/>
      <c r="T1333" s="542"/>
    </row>
    <row r="1334" spans="1:20" ht="14">
      <c r="A1334" s="1"/>
      <c r="C1334" s="545">
        <v>30337862675</v>
      </c>
      <c r="D1334" s="545" t="s">
        <v>867</v>
      </c>
      <c r="E1334" s="546">
        <v>46010</v>
      </c>
      <c r="F1334" s="545">
        <v>30</v>
      </c>
      <c r="G1334" s="546">
        <v>45971</v>
      </c>
      <c r="H1334" s="546">
        <v>46001</v>
      </c>
      <c r="I1334" s="545" t="s">
        <v>648</v>
      </c>
      <c r="J1334" s="545" t="s">
        <v>649</v>
      </c>
      <c r="K1334" s="545">
        <v>391.22</v>
      </c>
      <c r="L1334" s="545" t="s">
        <v>592</v>
      </c>
      <c r="M1334" s="545"/>
      <c r="N1334" s="545" t="s">
        <v>683</v>
      </c>
      <c r="O1334" s="545"/>
      <c r="P1334" s="545"/>
      <c r="Q1334" s="545"/>
      <c r="R1334" s="545"/>
      <c r="S1334" s="545"/>
      <c r="T1334" s="545"/>
    </row>
    <row r="1335" spans="1:20" ht="14">
      <c r="A1335" s="1"/>
      <c r="C1335" s="545">
        <v>30337862675</v>
      </c>
      <c r="D1335" s="545" t="s">
        <v>867</v>
      </c>
      <c r="E1335" s="546">
        <v>46010</v>
      </c>
      <c r="F1335" s="545">
        <v>30</v>
      </c>
      <c r="G1335" s="546">
        <v>45971</v>
      </c>
      <c r="H1335" s="546">
        <v>46001</v>
      </c>
      <c r="I1335" s="545" t="s">
        <v>651</v>
      </c>
      <c r="J1335" s="545" t="s">
        <v>652</v>
      </c>
      <c r="K1335" s="545"/>
      <c r="L1335" s="545" t="s">
        <v>653</v>
      </c>
      <c r="M1335" s="545"/>
      <c r="N1335" s="545" t="s">
        <v>683</v>
      </c>
      <c r="O1335" s="545"/>
      <c r="P1335" s="545"/>
      <c r="Q1335" s="545"/>
      <c r="R1335" s="545"/>
      <c r="S1335" s="545"/>
      <c r="T1335" s="545"/>
    </row>
    <row r="1336" spans="1:20" ht="14">
      <c r="A1336" s="1"/>
      <c r="C1336" s="545">
        <v>30337862675</v>
      </c>
      <c r="D1336" s="545" t="s">
        <v>867</v>
      </c>
      <c r="E1336" s="546">
        <v>46010</v>
      </c>
      <c r="F1336" s="545">
        <v>30</v>
      </c>
      <c r="G1336" s="546">
        <v>45971</v>
      </c>
      <c r="H1336" s="546">
        <v>46001</v>
      </c>
      <c r="I1336" s="545" t="s">
        <v>648</v>
      </c>
      <c r="J1336" s="545" t="s">
        <v>690</v>
      </c>
      <c r="K1336" s="545">
        <v>90.93</v>
      </c>
      <c r="L1336" s="545" t="s">
        <v>592</v>
      </c>
      <c r="M1336" s="545"/>
      <c r="N1336" s="545" t="s">
        <v>779</v>
      </c>
      <c r="O1336" s="545"/>
      <c r="P1336" s="545"/>
      <c r="Q1336" s="545"/>
      <c r="R1336" s="545"/>
      <c r="S1336" s="545"/>
      <c r="T1336" s="545"/>
    </row>
    <row r="1337" spans="1:20" ht="14">
      <c r="A1337" s="1"/>
      <c r="C1337" s="545">
        <v>30337862675</v>
      </c>
      <c r="D1337" s="545" t="s">
        <v>867</v>
      </c>
      <c r="E1337" s="546">
        <v>46010</v>
      </c>
      <c r="F1337" s="545"/>
      <c r="G1337" s="546"/>
      <c r="H1337" s="546"/>
      <c r="I1337" s="545" t="s">
        <v>658</v>
      </c>
      <c r="J1337" s="545" t="s">
        <v>659</v>
      </c>
      <c r="K1337" s="545"/>
      <c r="L1337" s="545"/>
      <c r="M1337" s="545"/>
      <c r="N1337" s="545" t="s">
        <v>780</v>
      </c>
      <c r="O1337" s="545"/>
      <c r="P1337" s="545"/>
      <c r="Q1337" s="545"/>
      <c r="R1337" s="545"/>
      <c r="S1337" s="545"/>
      <c r="T1337" s="545"/>
    </row>
    <row r="1338" spans="1:20" ht="14">
      <c r="A1338" s="1"/>
      <c r="C1338" s="545">
        <v>30337862675</v>
      </c>
      <c r="D1338" s="545" t="s">
        <v>867</v>
      </c>
      <c r="E1338" s="546">
        <v>46010</v>
      </c>
      <c r="F1338" s="545"/>
      <c r="G1338" s="546"/>
      <c r="H1338" s="546"/>
      <c r="I1338" s="545" t="s">
        <v>664</v>
      </c>
      <c r="J1338" s="545" t="s">
        <v>677</v>
      </c>
      <c r="K1338" s="545"/>
      <c r="L1338" s="545"/>
      <c r="M1338" s="545"/>
      <c r="N1338" s="545" t="s">
        <v>780</v>
      </c>
      <c r="O1338" s="545"/>
      <c r="P1338" s="545"/>
      <c r="Q1338" s="545"/>
      <c r="R1338" s="545"/>
      <c r="S1338" s="545"/>
      <c r="T1338" s="545"/>
    </row>
    <row r="1339" spans="1:20" ht="14">
      <c r="A1339" s="1"/>
      <c r="C1339" s="545">
        <v>30337862675</v>
      </c>
      <c r="D1339" s="545" t="s">
        <v>867</v>
      </c>
      <c r="E1339" s="546">
        <v>46010</v>
      </c>
      <c r="F1339" s="545"/>
      <c r="G1339" s="546"/>
      <c r="H1339" s="546"/>
      <c r="I1339" s="545" t="s">
        <v>667</v>
      </c>
      <c r="J1339" s="545" t="s">
        <v>659</v>
      </c>
      <c r="K1339" s="545"/>
      <c r="L1339" s="545"/>
      <c r="M1339" s="545"/>
      <c r="N1339" s="545" t="s">
        <v>780</v>
      </c>
      <c r="O1339" s="545"/>
      <c r="P1339" s="545"/>
      <c r="Q1339" s="545"/>
      <c r="R1339" s="545"/>
      <c r="S1339" s="545"/>
      <c r="T1339" s="545"/>
    </row>
    <row r="1340" spans="1:20" ht="14">
      <c r="A1340" s="1"/>
      <c r="C1340" s="545">
        <v>30337862675</v>
      </c>
      <c r="D1340" s="545" t="s">
        <v>867</v>
      </c>
      <c r="E1340" s="546">
        <v>46010</v>
      </c>
      <c r="F1340" s="545"/>
      <c r="G1340" s="546"/>
      <c r="H1340" s="546"/>
      <c r="I1340" s="545" t="s">
        <v>668</v>
      </c>
      <c r="J1340" s="545" t="s">
        <v>669</v>
      </c>
      <c r="K1340" s="545"/>
      <c r="L1340" s="545"/>
      <c r="M1340" s="545"/>
      <c r="N1340" s="545" t="s">
        <v>780</v>
      </c>
      <c r="O1340" s="545"/>
      <c r="P1340" s="545"/>
      <c r="Q1340" s="545"/>
      <c r="R1340" s="545"/>
      <c r="S1340" s="545"/>
      <c r="T1340" s="545"/>
    </row>
    <row r="1341" spans="1:20" ht="14">
      <c r="A1341" s="1"/>
      <c r="C1341" s="545">
        <v>30337862675</v>
      </c>
      <c r="D1341" s="545" t="s">
        <v>867</v>
      </c>
      <c r="E1341" s="546">
        <v>46010</v>
      </c>
      <c r="F1341" s="545"/>
      <c r="G1341" s="546"/>
      <c r="H1341" s="546"/>
      <c r="I1341" s="545" t="s">
        <v>670</v>
      </c>
      <c r="J1341" s="545" t="s">
        <v>633</v>
      </c>
      <c r="K1341" s="545"/>
      <c r="L1341" s="545"/>
      <c r="M1341" s="544">
        <v>482.15</v>
      </c>
      <c r="N1341" s="545" t="s">
        <v>780</v>
      </c>
      <c r="O1341" s="545"/>
      <c r="P1341" s="545"/>
      <c r="Q1341" s="545"/>
      <c r="R1341" s="545"/>
      <c r="S1341" s="545"/>
      <c r="T1341" s="545"/>
    </row>
    <row r="1342" spans="1:20" ht="14">
      <c r="A1342" s="1"/>
      <c r="C1342" s="545">
        <v>30337862675</v>
      </c>
      <c r="D1342" s="545" t="s">
        <v>867</v>
      </c>
      <c r="E1342" s="546">
        <v>46010</v>
      </c>
      <c r="F1342" s="545"/>
      <c r="G1342" s="546"/>
      <c r="H1342" s="546"/>
      <c r="I1342" s="545" t="s">
        <v>671</v>
      </c>
      <c r="J1342" s="545" t="s">
        <v>671</v>
      </c>
      <c r="K1342" s="545"/>
      <c r="L1342" s="545"/>
      <c r="M1342" s="545"/>
      <c r="N1342" s="545" t="s">
        <v>780</v>
      </c>
      <c r="O1342" s="545"/>
      <c r="P1342" s="545"/>
      <c r="Q1342" s="545"/>
      <c r="R1342" s="545"/>
      <c r="S1342" s="545"/>
      <c r="T1342" s="545"/>
    </row>
    <row r="1343" spans="1:20" ht="14">
      <c r="A1343" s="1"/>
      <c r="C1343" s="545">
        <v>30337862675</v>
      </c>
      <c r="D1343" s="545" t="s">
        <v>867</v>
      </c>
      <c r="E1343" s="546">
        <v>46042</v>
      </c>
      <c r="F1343" s="545">
        <v>31</v>
      </c>
      <c r="G1343" s="546">
        <v>46001</v>
      </c>
      <c r="H1343" s="546">
        <v>46032</v>
      </c>
      <c r="I1343" s="545" t="s">
        <v>648</v>
      </c>
      <c r="J1343" s="545" t="s">
        <v>649</v>
      </c>
      <c r="K1343" s="545">
        <v>252.89</v>
      </c>
      <c r="L1343" s="545" t="s">
        <v>592</v>
      </c>
      <c r="M1343" s="545"/>
      <c r="N1343" s="545" t="s">
        <v>685</v>
      </c>
      <c r="O1343" s="545"/>
      <c r="P1343" s="545"/>
      <c r="Q1343" s="545"/>
      <c r="R1343" s="545"/>
      <c r="S1343" s="545"/>
      <c r="T1343" s="545"/>
    </row>
    <row r="1344" spans="1:20" ht="14">
      <c r="A1344" s="1"/>
      <c r="C1344" s="545">
        <v>30337862675</v>
      </c>
      <c r="D1344" s="545" t="s">
        <v>867</v>
      </c>
      <c r="E1344" s="546">
        <v>46042</v>
      </c>
      <c r="F1344" s="545">
        <v>31</v>
      </c>
      <c r="G1344" s="546">
        <v>46001</v>
      </c>
      <c r="H1344" s="546">
        <v>46032</v>
      </c>
      <c r="I1344" s="545" t="s">
        <v>651</v>
      </c>
      <c r="J1344" s="545" t="s">
        <v>652</v>
      </c>
      <c r="K1344" s="545"/>
      <c r="L1344" s="545" t="s">
        <v>653</v>
      </c>
      <c r="M1344" s="545"/>
      <c r="N1344" s="545" t="s">
        <v>685</v>
      </c>
      <c r="O1344" s="545"/>
      <c r="P1344" s="545"/>
      <c r="Q1344" s="545"/>
      <c r="R1344" s="545"/>
      <c r="S1344" s="545"/>
      <c r="T1344" s="545"/>
    </row>
    <row r="1345" spans="1:20" ht="14">
      <c r="A1345" s="1"/>
      <c r="C1345" s="545">
        <v>30337862675</v>
      </c>
      <c r="D1345" s="545" t="s">
        <v>867</v>
      </c>
      <c r="E1345" s="546">
        <v>46042</v>
      </c>
      <c r="F1345" s="545">
        <v>31</v>
      </c>
      <c r="G1345" s="546">
        <v>46001</v>
      </c>
      <c r="H1345" s="546">
        <v>46032</v>
      </c>
      <c r="I1345" s="545" t="s">
        <v>648</v>
      </c>
      <c r="J1345" s="545" t="s">
        <v>690</v>
      </c>
      <c r="K1345" s="545">
        <v>67.569999999999993</v>
      </c>
      <c r="L1345" s="545" t="s">
        <v>592</v>
      </c>
      <c r="M1345" s="545"/>
      <c r="N1345" s="545" t="s">
        <v>781</v>
      </c>
      <c r="O1345" s="545"/>
      <c r="P1345" s="545"/>
      <c r="Q1345" s="545"/>
      <c r="R1345" s="545"/>
      <c r="S1345" s="545"/>
      <c r="T1345" s="545"/>
    </row>
    <row r="1346" spans="1:20" ht="14">
      <c r="A1346" s="1"/>
      <c r="C1346" s="545">
        <v>30337862675</v>
      </c>
      <c r="D1346" s="545" t="s">
        <v>867</v>
      </c>
      <c r="E1346" s="546">
        <v>46042</v>
      </c>
      <c r="F1346" s="545"/>
      <c r="G1346" s="546"/>
      <c r="H1346" s="546"/>
      <c r="I1346" s="545" t="s">
        <v>658</v>
      </c>
      <c r="J1346" s="545" t="s">
        <v>659</v>
      </c>
      <c r="K1346" s="545"/>
      <c r="L1346" s="545"/>
      <c r="M1346" s="545"/>
      <c r="N1346" s="545" t="s">
        <v>782</v>
      </c>
      <c r="O1346" s="545"/>
      <c r="P1346" s="545"/>
      <c r="Q1346" s="545"/>
      <c r="R1346" s="545"/>
      <c r="S1346" s="545"/>
      <c r="T1346" s="545"/>
    </row>
    <row r="1347" spans="1:20" ht="14">
      <c r="A1347" s="1"/>
      <c r="C1347" s="545">
        <v>30337862675</v>
      </c>
      <c r="D1347" s="545" t="s">
        <v>867</v>
      </c>
      <c r="E1347" s="546">
        <v>46042</v>
      </c>
      <c r="F1347" s="545"/>
      <c r="G1347" s="546"/>
      <c r="H1347" s="546"/>
      <c r="I1347" s="545" t="s">
        <v>668</v>
      </c>
      <c r="J1347" s="545" t="s">
        <v>669</v>
      </c>
      <c r="K1347" s="545"/>
      <c r="L1347" s="545"/>
      <c r="M1347" s="545"/>
      <c r="N1347" s="545" t="s">
        <v>782</v>
      </c>
      <c r="O1347" s="545"/>
      <c r="P1347" s="545"/>
      <c r="Q1347" s="545"/>
      <c r="R1347" s="545"/>
      <c r="S1347" s="545"/>
      <c r="T1347" s="545"/>
    </row>
    <row r="1348" spans="1:20" ht="14">
      <c r="A1348" s="1"/>
      <c r="C1348" s="545">
        <v>30337862675</v>
      </c>
      <c r="D1348" s="545" t="s">
        <v>867</v>
      </c>
      <c r="E1348" s="546">
        <v>46042</v>
      </c>
      <c r="F1348" s="545"/>
      <c r="G1348" s="546"/>
      <c r="H1348" s="546"/>
      <c r="I1348" s="545" t="s">
        <v>670</v>
      </c>
      <c r="J1348" s="545" t="s">
        <v>633</v>
      </c>
      <c r="K1348" s="545"/>
      <c r="L1348" s="545"/>
      <c r="M1348" s="544">
        <v>320.45999999999998</v>
      </c>
      <c r="N1348" s="545" t="s">
        <v>782</v>
      </c>
      <c r="O1348" s="545"/>
      <c r="P1348" s="545"/>
      <c r="Q1348" s="545"/>
      <c r="R1348" s="545"/>
      <c r="S1348" s="545"/>
      <c r="T1348" s="545"/>
    </row>
    <row r="1349" spans="1:20" ht="14">
      <c r="A1349" s="1"/>
      <c r="C1349" s="545">
        <v>30337862675</v>
      </c>
      <c r="D1349" s="545" t="s">
        <v>867</v>
      </c>
      <c r="E1349" s="546">
        <v>46042</v>
      </c>
      <c r="F1349" s="545"/>
      <c r="G1349" s="546"/>
      <c r="H1349" s="546"/>
      <c r="I1349" s="545" t="s">
        <v>671</v>
      </c>
      <c r="J1349" s="545" t="s">
        <v>671</v>
      </c>
      <c r="K1349" s="545"/>
      <c r="L1349" s="545"/>
      <c r="M1349" s="545"/>
      <c r="N1349" s="545" t="s">
        <v>782</v>
      </c>
      <c r="O1349" s="545"/>
      <c r="P1349" s="545"/>
      <c r="Q1349" s="545"/>
      <c r="R1349" s="545"/>
      <c r="S1349" s="545"/>
      <c r="T1349" s="545"/>
    </row>
    <row r="1350" spans="1:20" ht="14">
      <c r="A1350" s="1"/>
      <c r="C1350" s="542">
        <v>30337863212</v>
      </c>
      <c r="D1350" s="542" t="s">
        <v>872</v>
      </c>
      <c r="E1350" s="543">
        <v>45860</v>
      </c>
      <c r="F1350" s="542">
        <v>21</v>
      </c>
      <c r="G1350" s="543">
        <v>45818</v>
      </c>
      <c r="H1350" s="543">
        <v>45839</v>
      </c>
      <c r="I1350" s="542" t="s">
        <v>648</v>
      </c>
      <c r="J1350" s="542" t="s">
        <v>649</v>
      </c>
      <c r="K1350" s="542">
        <v>324.99</v>
      </c>
      <c r="L1350" s="542" t="s">
        <v>592</v>
      </c>
      <c r="M1350" s="542"/>
      <c r="N1350" s="542" t="s">
        <v>650</v>
      </c>
      <c r="O1350" s="542"/>
      <c r="P1350" s="542"/>
      <c r="Q1350" s="542"/>
      <c r="R1350" s="542"/>
      <c r="S1350" s="542"/>
      <c r="T1350" s="542"/>
    </row>
    <row r="1351" spans="1:20" ht="14">
      <c r="A1351" s="1"/>
      <c r="C1351" s="542">
        <v>30337863212</v>
      </c>
      <c r="D1351" s="542" t="s">
        <v>872</v>
      </c>
      <c r="E1351" s="543">
        <v>45860</v>
      </c>
      <c r="F1351" s="542">
        <v>21</v>
      </c>
      <c r="G1351" s="543">
        <v>45818</v>
      </c>
      <c r="H1351" s="543">
        <v>45839</v>
      </c>
      <c r="I1351" s="542" t="s">
        <v>651</v>
      </c>
      <c r="J1351" s="542" t="s">
        <v>652</v>
      </c>
      <c r="K1351" s="542"/>
      <c r="L1351" s="542" t="s">
        <v>653</v>
      </c>
      <c r="M1351" s="542"/>
      <c r="N1351" s="542" t="s">
        <v>650</v>
      </c>
      <c r="O1351" s="542"/>
      <c r="P1351" s="542"/>
      <c r="Q1351" s="542"/>
      <c r="R1351" s="542"/>
      <c r="S1351" s="542"/>
      <c r="T1351" s="542"/>
    </row>
    <row r="1352" spans="1:20" ht="14">
      <c r="A1352" s="1"/>
      <c r="C1352" s="542">
        <v>30337863212</v>
      </c>
      <c r="D1352" s="542" t="s">
        <v>872</v>
      </c>
      <c r="E1352" s="543">
        <v>45860</v>
      </c>
      <c r="F1352" s="542">
        <v>21</v>
      </c>
      <c r="G1352" s="543">
        <v>45818</v>
      </c>
      <c r="H1352" s="543">
        <v>45839</v>
      </c>
      <c r="I1352" s="542" t="s">
        <v>648</v>
      </c>
      <c r="J1352" s="542" t="s">
        <v>690</v>
      </c>
      <c r="K1352" s="542">
        <v>127.12</v>
      </c>
      <c r="L1352" s="542" t="s">
        <v>592</v>
      </c>
      <c r="M1352" s="542"/>
      <c r="N1352" s="542" t="s">
        <v>768</v>
      </c>
      <c r="O1352" s="542"/>
      <c r="P1352" s="542"/>
      <c r="Q1352" s="542"/>
      <c r="R1352" s="542"/>
      <c r="S1352" s="542"/>
      <c r="T1352" s="542"/>
    </row>
    <row r="1353" spans="1:20" ht="14">
      <c r="A1353" s="1"/>
      <c r="C1353" s="542">
        <v>30337863212</v>
      </c>
      <c r="D1353" s="542" t="s">
        <v>872</v>
      </c>
      <c r="E1353" s="543">
        <v>45860</v>
      </c>
      <c r="F1353" s="542">
        <v>21</v>
      </c>
      <c r="G1353" s="543">
        <v>45818</v>
      </c>
      <c r="H1353" s="543">
        <v>45839</v>
      </c>
      <c r="I1353" s="542" t="s">
        <v>651</v>
      </c>
      <c r="J1353" s="542" t="s">
        <v>652</v>
      </c>
      <c r="K1353" s="542"/>
      <c r="L1353" s="542" t="s">
        <v>653</v>
      </c>
      <c r="M1353" s="542"/>
      <c r="N1353" s="542" t="s">
        <v>768</v>
      </c>
      <c r="O1353" s="542"/>
      <c r="P1353" s="542"/>
      <c r="Q1353" s="542"/>
      <c r="R1353" s="542"/>
      <c r="S1353" s="542"/>
      <c r="T1353" s="542"/>
    </row>
    <row r="1354" spans="1:20" ht="14">
      <c r="A1354" s="1"/>
      <c r="C1354" s="542">
        <v>30337863212</v>
      </c>
      <c r="D1354" s="542" t="s">
        <v>872</v>
      </c>
      <c r="E1354" s="543">
        <v>45860</v>
      </c>
      <c r="F1354" s="542">
        <v>9</v>
      </c>
      <c r="G1354" s="543">
        <v>45839</v>
      </c>
      <c r="H1354" s="543">
        <v>45848</v>
      </c>
      <c r="I1354" s="542" t="s">
        <v>648</v>
      </c>
      <c r="J1354" s="542" t="s">
        <v>649</v>
      </c>
      <c r="K1354" s="547">
        <v>150.81</v>
      </c>
      <c r="L1354" s="542" t="s">
        <v>592</v>
      </c>
      <c r="M1354" s="542"/>
      <c r="N1354" s="542" t="s">
        <v>654</v>
      </c>
      <c r="O1354" s="542"/>
      <c r="P1354" s="542"/>
      <c r="Q1354" s="542"/>
      <c r="R1354" s="542"/>
      <c r="S1354" s="542"/>
      <c r="T1354" s="542"/>
    </row>
    <row r="1355" spans="1:20" ht="14">
      <c r="A1355" s="1"/>
      <c r="C1355" s="542">
        <v>30337863212</v>
      </c>
      <c r="D1355" s="542" t="s">
        <v>872</v>
      </c>
      <c r="E1355" s="543">
        <v>45860</v>
      </c>
      <c r="F1355" s="542">
        <v>9</v>
      </c>
      <c r="G1355" s="543">
        <v>45839</v>
      </c>
      <c r="H1355" s="543">
        <v>45848</v>
      </c>
      <c r="I1355" s="542" t="s">
        <v>651</v>
      </c>
      <c r="J1355" s="542" t="s">
        <v>652</v>
      </c>
      <c r="K1355" s="547"/>
      <c r="L1355" s="542" t="s">
        <v>653</v>
      </c>
      <c r="M1355" s="542"/>
      <c r="N1355" s="542" t="s">
        <v>654</v>
      </c>
      <c r="O1355" s="542"/>
      <c r="P1355" s="542"/>
      <c r="Q1355" s="542"/>
      <c r="R1355" s="542"/>
      <c r="S1355" s="542"/>
      <c r="T1355" s="542"/>
    </row>
    <row r="1356" spans="1:20" ht="14">
      <c r="A1356" s="1"/>
      <c r="C1356" s="542">
        <v>30337863212</v>
      </c>
      <c r="D1356" s="542" t="s">
        <v>872</v>
      </c>
      <c r="E1356" s="543">
        <v>45860</v>
      </c>
      <c r="F1356" s="542">
        <v>9</v>
      </c>
      <c r="G1356" s="543">
        <v>45839</v>
      </c>
      <c r="H1356" s="543">
        <v>45848</v>
      </c>
      <c r="I1356" s="542" t="s">
        <v>648</v>
      </c>
      <c r="J1356" s="542" t="s">
        <v>690</v>
      </c>
      <c r="K1356" s="547">
        <v>32.47</v>
      </c>
      <c r="L1356" s="542" t="s">
        <v>592</v>
      </c>
      <c r="M1356" s="542"/>
      <c r="N1356" s="542" t="s">
        <v>769</v>
      </c>
      <c r="O1356" s="542"/>
      <c r="P1356" s="542"/>
      <c r="Q1356" s="542"/>
      <c r="R1356" s="542"/>
      <c r="S1356" s="542"/>
      <c r="T1356" s="542"/>
    </row>
    <row r="1357" spans="1:20" ht="14">
      <c r="A1357" s="1"/>
      <c r="C1357" s="542">
        <v>30337863212</v>
      </c>
      <c r="D1357" s="542" t="s">
        <v>872</v>
      </c>
      <c r="E1357" s="543">
        <v>45860</v>
      </c>
      <c r="F1357" s="542"/>
      <c r="G1357" s="543"/>
      <c r="H1357" s="543"/>
      <c r="I1357" s="542" t="s">
        <v>658</v>
      </c>
      <c r="J1357" s="542" t="s">
        <v>659</v>
      </c>
      <c r="K1357" s="542"/>
      <c r="L1357" s="542"/>
      <c r="M1357" s="542"/>
      <c r="N1357" s="542" t="s">
        <v>808</v>
      </c>
      <c r="O1357" s="542"/>
      <c r="P1357" s="542"/>
      <c r="Q1357" s="542"/>
      <c r="R1357" s="542"/>
      <c r="S1357" s="542"/>
      <c r="T1357" s="542"/>
    </row>
    <row r="1358" spans="1:20" ht="14">
      <c r="A1358" s="1"/>
      <c r="C1358" s="542">
        <v>30337863212</v>
      </c>
      <c r="D1358" s="542" t="s">
        <v>872</v>
      </c>
      <c r="E1358" s="543">
        <v>45860</v>
      </c>
      <c r="F1358" s="542"/>
      <c r="G1358" s="543"/>
      <c r="H1358" s="543"/>
      <c r="I1358" s="542" t="s">
        <v>664</v>
      </c>
      <c r="J1358" s="542" t="s">
        <v>665</v>
      </c>
      <c r="K1358" s="542"/>
      <c r="L1358" s="542"/>
      <c r="M1358" s="542"/>
      <c r="N1358" s="542" t="s">
        <v>808</v>
      </c>
      <c r="O1358" s="542"/>
      <c r="P1358" s="542"/>
      <c r="Q1358" s="542"/>
      <c r="R1358" s="542"/>
      <c r="S1358" s="542"/>
      <c r="T1358" s="542"/>
    </row>
    <row r="1359" spans="1:20" ht="14">
      <c r="A1359" s="1"/>
      <c r="C1359" s="542">
        <v>30337863212</v>
      </c>
      <c r="D1359" s="542" t="s">
        <v>872</v>
      </c>
      <c r="E1359" s="543">
        <v>45860</v>
      </c>
      <c r="F1359" s="542"/>
      <c r="G1359" s="543"/>
      <c r="H1359" s="543"/>
      <c r="I1359" s="542" t="s">
        <v>664</v>
      </c>
      <c r="J1359" s="542" t="s">
        <v>666</v>
      </c>
      <c r="K1359" s="542"/>
      <c r="L1359" s="542"/>
      <c r="M1359" s="542"/>
      <c r="N1359" s="542" t="s">
        <v>808</v>
      </c>
      <c r="O1359" s="542"/>
      <c r="P1359" s="542"/>
      <c r="Q1359" s="542"/>
      <c r="R1359" s="542"/>
      <c r="S1359" s="542"/>
      <c r="T1359" s="542"/>
    </row>
    <row r="1360" spans="1:20" ht="14">
      <c r="A1360" s="1"/>
      <c r="C1360" s="542">
        <v>30337863212</v>
      </c>
      <c r="D1360" s="542" t="s">
        <v>872</v>
      </c>
      <c r="E1360" s="543">
        <v>45860</v>
      </c>
      <c r="F1360" s="542"/>
      <c r="G1360" s="543"/>
      <c r="H1360" s="543"/>
      <c r="I1360" s="542" t="s">
        <v>667</v>
      </c>
      <c r="J1360" s="542" t="s">
        <v>659</v>
      </c>
      <c r="K1360" s="542"/>
      <c r="L1360" s="542"/>
      <c r="M1360" s="542"/>
      <c r="N1360" s="542" t="s">
        <v>808</v>
      </c>
      <c r="O1360" s="542"/>
      <c r="P1360" s="542"/>
      <c r="Q1360" s="542"/>
      <c r="R1360" s="542"/>
      <c r="S1360" s="542"/>
      <c r="T1360" s="542"/>
    </row>
    <row r="1361" spans="1:20" ht="14">
      <c r="A1361" s="1"/>
      <c r="C1361" s="542">
        <v>30337863212</v>
      </c>
      <c r="D1361" s="542" t="s">
        <v>872</v>
      </c>
      <c r="E1361" s="543">
        <v>45860</v>
      </c>
      <c r="F1361" s="542"/>
      <c r="G1361" s="543"/>
      <c r="H1361" s="543"/>
      <c r="I1361" s="542" t="s">
        <v>668</v>
      </c>
      <c r="J1361" s="542" t="s">
        <v>669</v>
      </c>
      <c r="K1361" s="542"/>
      <c r="L1361" s="542"/>
      <c r="M1361" s="542"/>
      <c r="N1361" s="542" t="s">
        <v>808</v>
      </c>
      <c r="O1361" s="542"/>
      <c r="P1361" s="542"/>
      <c r="Q1361" s="542"/>
      <c r="R1361" s="542"/>
      <c r="S1361" s="542"/>
      <c r="T1361" s="542"/>
    </row>
    <row r="1362" spans="1:20" ht="14">
      <c r="A1362" s="1"/>
      <c r="C1362" s="542">
        <v>30337863212</v>
      </c>
      <c r="D1362" s="542" t="s">
        <v>872</v>
      </c>
      <c r="E1362" s="543">
        <v>45860</v>
      </c>
      <c r="F1362" s="542"/>
      <c r="G1362" s="543"/>
      <c r="H1362" s="543"/>
      <c r="I1362" s="542" t="s">
        <v>670</v>
      </c>
      <c r="J1362" s="542" t="s">
        <v>633</v>
      </c>
      <c r="K1362" s="544">
        <f>K1356+K1354+K1355</f>
        <v>183.28</v>
      </c>
      <c r="L1362" s="542" t="s">
        <v>592</v>
      </c>
      <c r="M1362" s="542">
        <v>635.39</v>
      </c>
      <c r="N1362" s="542" t="s">
        <v>808</v>
      </c>
      <c r="O1362" s="542"/>
      <c r="P1362" s="542"/>
      <c r="Q1362" s="542"/>
      <c r="R1362" s="542"/>
      <c r="S1362" s="542"/>
      <c r="T1362" s="542"/>
    </row>
    <row r="1363" spans="1:20" ht="14">
      <c r="A1363" s="1"/>
      <c r="C1363" s="542">
        <v>30337863212</v>
      </c>
      <c r="D1363" s="542" t="s">
        <v>872</v>
      </c>
      <c r="E1363" s="543">
        <v>45860</v>
      </c>
      <c r="F1363" s="542"/>
      <c r="G1363" s="543"/>
      <c r="H1363" s="543"/>
      <c r="I1363" s="542" t="s">
        <v>671</v>
      </c>
      <c r="J1363" s="542" t="s">
        <v>671</v>
      </c>
      <c r="K1363" s="542"/>
      <c r="L1363" s="542"/>
      <c r="M1363" s="542"/>
      <c r="N1363" s="542" t="s">
        <v>808</v>
      </c>
      <c r="O1363" s="542"/>
      <c r="P1363" s="542"/>
      <c r="Q1363" s="542"/>
      <c r="R1363" s="542"/>
      <c r="S1363" s="542"/>
      <c r="T1363" s="542"/>
    </row>
    <row r="1364" spans="1:20" ht="14">
      <c r="A1364" s="1"/>
      <c r="C1364" s="545">
        <v>30337863212</v>
      </c>
      <c r="D1364" s="545" t="s">
        <v>872</v>
      </c>
      <c r="E1364" s="546">
        <v>45888</v>
      </c>
      <c r="F1364" s="545">
        <v>31</v>
      </c>
      <c r="G1364" s="546">
        <v>45848</v>
      </c>
      <c r="H1364" s="546">
        <v>45879</v>
      </c>
      <c r="I1364" s="545" t="s">
        <v>648</v>
      </c>
      <c r="J1364" s="545" t="s">
        <v>649</v>
      </c>
      <c r="K1364" s="545">
        <v>317.35000000000002</v>
      </c>
      <c r="L1364" s="545" t="s">
        <v>592</v>
      </c>
      <c r="M1364" s="545"/>
      <c r="N1364" s="545" t="s">
        <v>672</v>
      </c>
      <c r="O1364" s="545"/>
      <c r="P1364" s="545"/>
      <c r="Q1364" s="545"/>
      <c r="R1364" s="545"/>
      <c r="S1364" s="545"/>
      <c r="T1364" s="545"/>
    </row>
    <row r="1365" spans="1:20" ht="14">
      <c r="A1365" s="1"/>
      <c r="C1365" s="545">
        <v>30337863212</v>
      </c>
      <c r="D1365" s="545" t="s">
        <v>872</v>
      </c>
      <c r="E1365" s="546">
        <v>45888</v>
      </c>
      <c r="F1365" s="545">
        <v>31</v>
      </c>
      <c r="G1365" s="546">
        <v>45848</v>
      </c>
      <c r="H1365" s="546">
        <v>45879</v>
      </c>
      <c r="I1365" s="545" t="s">
        <v>651</v>
      </c>
      <c r="J1365" s="545" t="s">
        <v>652</v>
      </c>
      <c r="K1365" s="545"/>
      <c r="L1365" s="545" t="s">
        <v>653</v>
      </c>
      <c r="M1365" s="545"/>
      <c r="N1365" s="545" t="s">
        <v>672</v>
      </c>
      <c r="O1365" s="545"/>
      <c r="P1365" s="545"/>
      <c r="Q1365" s="545"/>
      <c r="R1365" s="545"/>
      <c r="S1365" s="545"/>
      <c r="T1365" s="545"/>
    </row>
    <row r="1366" spans="1:20" ht="14">
      <c r="A1366" s="1"/>
      <c r="C1366" s="545">
        <v>30337863212</v>
      </c>
      <c r="D1366" s="545" t="s">
        <v>872</v>
      </c>
      <c r="E1366" s="546">
        <v>45888</v>
      </c>
      <c r="F1366" s="545">
        <v>31</v>
      </c>
      <c r="G1366" s="546">
        <v>45848</v>
      </c>
      <c r="H1366" s="546">
        <v>45879</v>
      </c>
      <c r="I1366" s="545" t="s">
        <v>648</v>
      </c>
      <c r="J1366" s="545" t="s">
        <v>690</v>
      </c>
      <c r="K1366" s="545">
        <v>116.78</v>
      </c>
      <c r="L1366" s="545" t="s">
        <v>592</v>
      </c>
      <c r="M1366" s="545"/>
      <c r="N1366" s="545" t="s">
        <v>771</v>
      </c>
      <c r="O1366" s="545"/>
      <c r="P1366" s="545"/>
      <c r="Q1366" s="545"/>
      <c r="R1366" s="545"/>
      <c r="S1366" s="545"/>
      <c r="T1366" s="545"/>
    </row>
    <row r="1367" spans="1:20" ht="14">
      <c r="A1367" s="1"/>
      <c r="C1367" s="545">
        <v>30337863212</v>
      </c>
      <c r="D1367" s="545" t="s">
        <v>872</v>
      </c>
      <c r="E1367" s="546">
        <v>45888</v>
      </c>
      <c r="F1367" s="545"/>
      <c r="G1367" s="546"/>
      <c r="H1367" s="546"/>
      <c r="I1367" s="545" t="s">
        <v>658</v>
      </c>
      <c r="J1367" s="545" t="s">
        <v>659</v>
      </c>
      <c r="K1367" s="545"/>
      <c r="L1367" s="545"/>
      <c r="M1367" s="545"/>
      <c r="N1367" s="545" t="s">
        <v>868</v>
      </c>
      <c r="O1367" s="545"/>
      <c r="P1367" s="545"/>
      <c r="Q1367" s="545"/>
      <c r="R1367" s="545"/>
      <c r="S1367" s="545"/>
      <c r="T1367" s="545"/>
    </row>
    <row r="1368" spans="1:20" ht="14">
      <c r="A1368" s="1"/>
      <c r="C1368" s="545">
        <v>30337863212</v>
      </c>
      <c r="D1368" s="545" t="s">
        <v>872</v>
      </c>
      <c r="E1368" s="546">
        <v>45888</v>
      </c>
      <c r="F1368" s="545"/>
      <c r="G1368" s="546"/>
      <c r="H1368" s="546"/>
      <c r="I1368" s="545" t="s">
        <v>664</v>
      </c>
      <c r="J1368" s="545" t="s">
        <v>674</v>
      </c>
      <c r="K1368" s="545"/>
      <c r="L1368" s="545"/>
      <c r="M1368" s="545"/>
      <c r="N1368" s="545" t="s">
        <v>868</v>
      </c>
      <c r="O1368" s="545"/>
      <c r="P1368" s="545"/>
      <c r="Q1368" s="545"/>
      <c r="R1368" s="545"/>
      <c r="S1368" s="545"/>
      <c r="T1368" s="545"/>
    </row>
    <row r="1369" spans="1:20" ht="14">
      <c r="A1369" s="1"/>
      <c r="C1369" s="545">
        <v>30337863212</v>
      </c>
      <c r="D1369" s="545" t="s">
        <v>872</v>
      </c>
      <c r="E1369" s="546">
        <v>45888</v>
      </c>
      <c r="F1369" s="545"/>
      <c r="G1369" s="546"/>
      <c r="H1369" s="546"/>
      <c r="I1369" s="545" t="s">
        <v>667</v>
      </c>
      <c r="J1369" s="545" t="s">
        <v>659</v>
      </c>
      <c r="K1369" s="545"/>
      <c r="L1369" s="545"/>
      <c r="M1369" s="545"/>
      <c r="N1369" s="545" t="s">
        <v>868</v>
      </c>
      <c r="O1369" s="545"/>
      <c r="P1369" s="545"/>
      <c r="Q1369" s="545"/>
      <c r="R1369" s="545"/>
      <c r="S1369" s="545"/>
      <c r="T1369" s="545"/>
    </row>
    <row r="1370" spans="1:20" ht="14">
      <c r="A1370" s="1"/>
      <c r="C1370" s="545">
        <v>30337863212</v>
      </c>
      <c r="D1370" s="545" t="s">
        <v>872</v>
      </c>
      <c r="E1370" s="546">
        <v>45888</v>
      </c>
      <c r="F1370" s="545"/>
      <c r="G1370" s="546"/>
      <c r="H1370" s="546"/>
      <c r="I1370" s="545" t="s">
        <v>668</v>
      </c>
      <c r="J1370" s="545" t="s">
        <v>669</v>
      </c>
      <c r="K1370" s="545"/>
      <c r="L1370" s="545"/>
      <c r="M1370" s="545"/>
      <c r="N1370" s="545" t="s">
        <v>868</v>
      </c>
      <c r="O1370" s="545"/>
      <c r="P1370" s="545"/>
      <c r="Q1370" s="545"/>
      <c r="R1370" s="545"/>
      <c r="S1370" s="545"/>
      <c r="T1370" s="545"/>
    </row>
    <row r="1371" spans="1:20" ht="14">
      <c r="A1371" s="1"/>
      <c r="C1371" s="545">
        <v>30337863212</v>
      </c>
      <c r="D1371" s="545" t="s">
        <v>872</v>
      </c>
      <c r="E1371" s="546">
        <v>45888</v>
      </c>
      <c r="F1371" s="545"/>
      <c r="G1371" s="546"/>
      <c r="H1371" s="546"/>
      <c r="I1371" s="545" t="s">
        <v>670</v>
      </c>
      <c r="J1371" s="545" t="s">
        <v>633</v>
      </c>
      <c r="K1371" s="545"/>
      <c r="L1371" s="545"/>
      <c r="M1371" s="544">
        <v>434.13</v>
      </c>
      <c r="N1371" s="545" t="s">
        <v>868</v>
      </c>
      <c r="O1371" s="545"/>
      <c r="P1371" s="545"/>
      <c r="Q1371" s="545"/>
      <c r="R1371" s="545"/>
      <c r="S1371" s="545"/>
      <c r="T1371" s="545"/>
    </row>
    <row r="1372" spans="1:20" ht="14">
      <c r="A1372" s="1"/>
      <c r="C1372" s="545">
        <v>30337863212</v>
      </c>
      <c r="D1372" s="545" t="s">
        <v>872</v>
      </c>
      <c r="E1372" s="546">
        <v>45888</v>
      </c>
      <c r="F1372" s="545"/>
      <c r="G1372" s="546"/>
      <c r="H1372" s="546"/>
      <c r="I1372" s="545" t="s">
        <v>671</v>
      </c>
      <c r="J1372" s="545" t="s">
        <v>671</v>
      </c>
      <c r="K1372" s="545"/>
      <c r="L1372" s="545"/>
      <c r="M1372" s="545"/>
      <c r="N1372" s="545" t="s">
        <v>868</v>
      </c>
      <c r="O1372" s="545"/>
      <c r="P1372" s="545"/>
      <c r="Q1372" s="545"/>
      <c r="R1372" s="545"/>
      <c r="S1372" s="545"/>
      <c r="T1372" s="545"/>
    </row>
    <row r="1373" spans="1:20" ht="14">
      <c r="A1373" s="1"/>
      <c r="C1373" s="542">
        <v>30337863212</v>
      </c>
      <c r="D1373" s="542" t="s">
        <v>872</v>
      </c>
      <c r="E1373" s="543">
        <v>45922</v>
      </c>
      <c r="F1373" s="542">
        <v>31</v>
      </c>
      <c r="G1373" s="543">
        <v>45938</v>
      </c>
      <c r="H1373" s="543">
        <v>45939</v>
      </c>
      <c r="I1373" s="542" t="s">
        <v>648</v>
      </c>
      <c r="J1373" s="542" t="s">
        <v>649</v>
      </c>
      <c r="K1373" s="542">
        <v>444.67</v>
      </c>
      <c r="L1373" s="542" t="s">
        <v>592</v>
      </c>
      <c r="M1373" s="542"/>
      <c r="N1373" s="542" t="s">
        <v>675</v>
      </c>
      <c r="O1373" s="542"/>
      <c r="P1373" s="542"/>
      <c r="Q1373" s="542"/>
      <c r="R1373" s="542"/>
      <c r="S1373" s="542"/>
      <c r="T1373" s="542"/>
    </row>
    <row r="1374" spans="1:20" ht="14">
      <c r="A1374" s="1"/>
      <c r="C1374" s="542">
        <v>30337863212</v>
      </c>
      <c r="D1374" s="542" t="s">
        <v>872</v>
      </c>
      <c r="E1374" s="543">
        <v>45922</v>
      </c>
      <c r="F1374" s="542">
        <v>31</v>
      </c>
      <c r="G1374" s="543">
        <v>45938</v>
      </c>
      <c r="H1374" s="543">
        <v>45939</v>
      </c>
      <c r="I1374" s="542" t="s">
        <v>651</v>
      </c>
      <c r="J1374" s="542" t="s">
        <v>652</v>
      </c>
      <c r="K1374" s="542"/>
      <c r="L1374" s="542" t="s">
        <v>653</v>
      </c>
      <c r="M1374" s="542"/>
      <c r="N1374" s="542" t="s">
        <v>675</v>
      </c>
      <c r="O1374" s="542"/>
      <c r="P1374" s="542"/>
      <c r="Q1374" s="542"/>
      <c r="R1374" s="542"/>
      <c r="S1374" s="542"/>
      <c r="T1374" s="542"/>
    </row>
    <row r="1375" spans="1:20" ht="14">
      <c r="A1375" s="1"/>
      <c r="C1375" s="542">
        <v>30337863212</v>
      </c>
      <c r="D1375" s="542" t="s">
        <v>872</v>
      </c>
      <c r="E1375" s="543">
        <v>45922</v>
      </c>
      <c r="F1375" s="542">
        <v>31</v>
      </c>
      <c r="G1375" s="543">
        <v>45938</v>
      </c>
      <c r="H1375" s="543">
        <v>45939</v>
      </c>
      <c r="I1375" s="542" t="s">
        <v>648</v>
      </c>
      <c r="J1375" s="542" t="s">
        <v>690</v>
      </c>
      <c r="K1375" s="542">
        <v>135.32</v>
      </c>
      <c r="L1375" s="542" t="s">
        <v>592</v>
      </c>
      <c r="M1375" s="542"/>
      <c r="N1375" s="542" t="s">
        <v>773</v>
      </c>
      <c r="O1375" s="542"/>
      <c r="P1375" s="542"/>
      <c r="Q1375" s="542"/>
      <c r="R1375" s="542"/>
      <c r="S1375" s="542"/>
      <c r="T1375" s="542"/>
    </row>
    <row r="1376" spans="1:20" ht="14">
      <c r="A1376" s="1"/>
      <c r="C1376" s="542">
        <v>30337863212</v>
      </c>
      <c r="D1376" s="542" t="s">
        <v>872</v>
      </c>
      <c r="E1376" s="543">
        <v>45922</v>
      </c>
      <c r="F1376" s="542"/>
      <c r="G1376" s="543"/>
      <c r="H1376" s="543"/>
      <c r="I1376" s="542" t="s">
        <v>658</v>
      </c>
      <c r="J1376" s="542" t="s">
        <v>659</v>
      </c>
      <c r="K1376" s="542"/>
      <c r="L1376" s="542"/>
      <c r="M1376" s="542"/>
      <c r="N1376" s="542" t="s">
        <v>869</v>
      </c>
      <c r="O1376" s="542"/>
      <c r="P1376" s="542"/>
      <c r="Q1376" s="542"/>
      <c r="R1376" s="542"/>
      <c r="S1376" s="542"/>
      <c r="T1376" s="542"/>
    </row>
    <row r="1377" spans="1:20" ht="14">
      <c r="A1377" s="1"/>
      <c r="C1377" s="542">
        <v>30337863212</v>
      </c>
      <c r="D1377" s="542" t="s">
        <v>872</v>
      </c>
      <c r="E1377" s="543">
        <v>45922</v>
      </c>
      <c r="F1377" s="542"/>
      <c r="G1377" s="543"/>
      <c r="H1377" s="543"/>
      <c r="I1377" s="542" t="s">
        <v>664</v>
      </c>
      <c r="J1377" s="542" t="s">
        <v>677</v>
      </c>
      <c r="K1377" s="542"/>
      <c r="L1377" s="542"/>
      <c r="M1377" s="542"/>
      <c r="N1377" s="542" t="s">
        <v>869</v>
      </c>
      <c r="O1377" s="542"/>
      <c r="P1377" s="542"/>
      <c r="Q1377" s="542"/>
      <c r="R1377" s="542"/>
      <c r="S1377" s="542"/>
      <c r="T1377" s="542"/>
    </row>
    <row r="1378" spans="1:20" ht="14">
      <c r="A1378" s="1"/>
      <c r="C1378" s="542">
        <v>30337863212</v>
      </c>
      <c r="D1378" s="542" t="s">
        <v>872</v>
      </c>
      <c r="E1378" s="543">
        <v>45922</v>
      </c>
      <c r="F1378" s="542"/>
      <c r="G1378" s="543"/>
      <c r="H1378" s="543"/>
      <c r="I1378" s="542" t="s">
        <v>667</v>
      </c>
      <c r="J1378" s="542" t="s">
        <v>659</v>
      </c>
      <c r="K1378" s="542"/>
      <c r="L1378" s="542"/>
      <c r="M1378" s="542"/>
      <c r="N1378" s="542" t="s">
        <v>869</v>
      </c>
      <c r="O1378" s="542"/>
      <c r="P1378" s="542"/>
      <c r="Q1378" s="542"/>
      <c r="R1378" s="542"/>
      <c r="S1378" s="542"/>
      <c r="T1378" s="542"/>
    </row>
    <row r="1379" spans="1:20" ht="14">
      <c r="A1379" s="1"/>
      <c r="C1379" s="542">
        <v>30337863212</v>
      </c>
      <c r="D1379" s="542" t="s">
        <v>872</v>
      </c>
      <c r="E1379" s="543">
        <v>45922</v>
      </c>
      <c r="F1379" s="542"/>
      <c r="G1379" s="543"/>
      <c r="H1379" s="543"/>
      <c r="I1379" s="542" t="s">
        <v>668</v>
      </c>
      <c r="J1379" s="542" t="s">
        <v>669</v>
      </c>
      <c r="K1379" s="542"/>
      <c r="L1379" s="542"/>
      <c r="M1379" s="542"/>
      <c r="N1379" s="542" t="s">
        <v>869</v>
      </c>
      <c r="O1379" s="542"/>
      <c r="P1379" s="542"/>
      <c r="Q1379" s="542"/>
      <c r="R1379" s="542"/>
      <c r="S1379" s="542"/>
      <c r="T1379" s="542"/>
    </row>
    <row r="1380" spans="1:20" ht="14">
      <c r="A1380" s="1"/>
      <c r="C1380" s="542">
        <v>30337863212</v>
      </c>
      <c r="D1380" s="542" t="s">
        <v>872</v>
      </c>
      <c r="E1380" s="543">
        <v>45922</v>
      </c>
      <c r="F1380" s="542"/>
      <c r="G1380" s="543"/>
      <c r="H1380" s="543"/>
      <c r="I1380" s="542" t="s">
        <v>670</v>
      </c>
      <c r="J1380" s="542" t="s">
        <v>633</v>
      </c>
      <c r="K1380" s="542"/>
      <c r="L1380" s="542"/>
      <c r="M1380" s="544">
        <v>579.99</v>
      </c>
      <c r="N1380" s="542" t="s">
        <v>869</v>
      </c>
      <c r="O1380" s="542"/>
      <c r="P1380" s="542"/>
      <c r="Q1380" s="542"/>
      <c r="R1380" s="542"/>
      <c r="S1380" s="542"/>
      <c r="T1380" s="542"/>
    </row>
    <row r="1381" spans="1:20" ht="14">
      <c r="A1381" s="1"/>
      <c r="C1381" s="542">
        <v>30337863212</v>
      </c>
      <c r="D1381" s="542" t="s">
        <v>872</v>
      </c>
      <c r="E1381" s="543">
        <v>45922</v>
      </c>
      <c r="F1381" s="542"/>
      <c r="G1381" s="543"/>
      <c r="H1381" s="543"/>
      <c r="I1381" s="542" t="s">
        <v>671</v>
      </c>
      <c r="J1381" s="542" t="s">
        <v>671</v>
      </c>
      <c r="K1381" s="542"/>
      <c r="L1381" s="542"/>
      <c r="M1381" s="542"/>
      <c r="N1381" s="542" t="s">
        <v>869</v>
      </c>
      <c r="O1381" s="542"/>
      <c r="P1381" s="542"/>
      <c r="Q1381" s="542"/>
      <c r="R1381" s="542"/>
      <c r="S1381" s="542"/>
      <c r="T1381" s="542"/>
    </row>
    <row r="1382" spans="1:20" ht="14">
      <c r="A1382" s="1"/>
      <c r="C1382" s="545">
        <v>30337863212</v>
      </c>
      <c r="D1382" s="545" t="s">
        <v>872</v>
      </c>
      <c r="E1382" s="546">
        <v>45950</v>
      </c>
      <c r="F1382" s="545">
        <v>30</v>
      </c>
      <c r="G1382" s="546">
        <v>45910</v>
      </c>
      <c r="H1382" s="546">
        <v>45940</v>
      </c>
      <c r="I1382" s="545" t="s">
        <v>648</v>
      </c>
      <c r="J1382" s="545" t="s">
        <v>649</v>
      </c>
      <c r="K1382" s="545">
        <v>878.14</v>
      </c>
      <c r="L1382" s="545" t="s">
        <v>592</v>
      </c>
      <c r="M1382" s="545"/>
      <c r="N1382" s="545" t="s">
        <v>678</v>
      </c>
      <c r="O1382" s="545"/>
      <c r="P1382" s="545"/>
      <c r="Q1382" s="545"/>
      <c r="R1382" s="545"/>
      <c r="S1382" s="545"/>
      <c r="T1382" s="545"/>
    </row>
    <row r="1383" spans="1:20" ht="14">
      <c r="A1383" s="1"/>
      <c r="C1383" s="545">
        <v>30337863212</v>
      </c>
      <c r="D1383" s="545" t="s">
        <v>872</v>
      </c>
      <c r="E1383" s="546">
        <v>45950</v>
      </c>
      <c r="F1383" s="545">
        <v>30</v>
      </c>
      <c r="G1383" s="546">
        <v>45910</v>
      </c>
      <c r="H1383" s="546">
        <v>45940</v>
      </c>
      <c r="I1383" s="545" t="s">
        <v>651</v>
      </c>
      <c r="J1383" s="545" t="s">
        <v>652</v>
      </c>
      <c r="K1383" s="545"/>
      <c r="L1383" s="545" t="s">
        <v>653</v>
      </c>
      <c r="M1383" s="545"/>
      <c r="N1383" s="545" t="s">
        <v>678</v>
      </c>
      <c r="O1383" s="545"/>
      <c r="P1383" s="545"/>
      <c r="Q1383" s="545"/>
      <c r="R1383" s="545"/>
      <c r="S1383" s="545"/>
      <c r="T1383" s="545"/>
    </row>
    <row r="1384" spans="1:20" ht="14">
      <c r="A1384" s="1"/>
      <c r="C1384" s="545">
        <v>30337863212</v>
      </c>
      <c r="D1384" s="545" t="s">
        <v>872</v>
      </c>
      <c r="E1384" s="546">
        <v>45950</v>
      </c>
      <c r="F1384" s="545">
        <v>30</v>
      </c>
      <c r="G1384" s="546">
        <v>45910</v>
      </c>
      <c r="H1384" s="546">
        <v>45940</v>
      </c>
      <c r="I1384" s="545" t="s">
        <v>648</v>
      </c>
      <c r="J1384" s="545" t="s">
        <v>690</v>
      </c>
      <c r="K1384" s="545">
        <v>105.39</v>
      </c>
      <c r="L1384" s="545" t="s">
        <v>592</v>
      </c>
      <c r="M1384" s="545"/>
      <c r="N1384" s="545" t="s">
        <v>775</v>
      </c>
      <c r="O1384" s="545"/>
      <c r="P1384" s="545"/>
      <c r="Q1384" s="545"/>
      <c r="R1384" s="545"/>
      <c r="S1384" s="545"/>
      <c r="T1384" s="545"/>
    </row>
    <row r="1385" spans="1:20" ht="14">
      <c r="A1385" s="1"/>
      <c r="C1385" s="545">
        <v>30337863212</v>
      </c>
      <c r="D1385" s="545" t="s">
        <v>872</v>
      </c>
      <c r="E1385" s="546">
        <v>45950</v>
      </c>
      <c r="F1385" s="545"/>
      <c r="G1385" s="546"/>
      <c r="H1385" s="546"/>
      <c r="I1385" s="545" t="s">
        <v>658</v>
      </c>
      <c r="J1385" s="545" t="s">
        <v>659</v>
      </c>
      <c r="K1385" s="545"/>
      <c r="L1385" s="545"/>
      <c r="M1385" s="545"/>
      <c r="N1385" s="545" t="s">
        <v>870</v>
      </c>
      <c r="O1385" s="545"/>
      <c r="P1385" s="545"/>
      <c r="Q1385" s="545"/>
      <c r="R1385" s="545"/>
      <c r="S1385" s="545"/>
      <c r="T1385" s="545"/>
    </row>
    <row r="1386" spans="1:20" ht="14">
      <c r="A1386" s="1"/>
      <c r="C1386" s="545">
        <v>30337863212</v>
      </c>
      <c r="D1386" s="545" t="s">
        <v>872</v>
      </c>
      <c r="E1386" s="546">
        <v>45950</v>
      </c>
      <c r="F1386" s="545"/>
      <c r="G1386" s="546"/>
      <c r="H1386" s="546"/>
      <c r="I1386" s="545" t="s">
        <v>664</v>
      </c>
      <c r="J1386" s="545" t="s">
        <v>677</v>
      </c>
      <c r="K1386" s="545"/>
      <c r="L1386" s="545"/>
      <c r="M1386" s="545"/>
      <c r="N1386" s="545" t="s">
        <v>870</v>
      </c>
      <c r="O1386" s="545"/>
      <c r="P1386" s="545"/>
      <c r="Q1386" s="545"/>
      <c r="R1386" s="545"/>
      <c r="S1386" s="545"/>
      <c r="T1386" s="545"/>
    </row>
    <row r="1387" spans="1:20" ht="14">
      <c r="A1387" s="1"/>
      <c r="C1387" s="545">
        <v>30337863212</v>
      </c>
      <c r="D1387" s="545" t="s">
        <v>872</v>
      </c>
      <c r="E1387" s="546">
        <v>45950</v>
      </c>
      <c r="F1387" s="545"/>
      <c r="G1387" s="546"/>
      <c r="H1387" s="546"/>
      <c r="I1387" s="545" t="s">
        <v>664</v>
      </c>
      <c r="J1387" s="545" t="s">
        <v>666</v>
      </c>
      <c r="K1387" s="545"/>
      <c r="L1387" s="545"/>
      <c r="M1387" s="545"/>
      <c r="N1387" s="545" t="s">
        <v>870</v>
      </c>
      <c r="O1387" s="545"/>
      <c r="P1387" s="545"/>
      <c r="Q1387" s="545"/>
      <c r="R1387" s="545"/>
      <c r="S1387" s="545"/>
      <c r="T1387" s="545"/>
    </row>
    <row r="1388" spans="1:20" ht="14">
      <c r="A1388" s="1"/>
      <c r="C1388" s="545">
        <v>30337863212</v>
      </c>
      <c r="D1388" s="545" t="s">
        <v>872</v>
      </c>
      <c r="E1388" s="546">
        <v>45950</v>
      </c>
      <c r="F1388" s="545"/>
      <c r="G1388" s="546"/>
      <c r="H1388" s="546"/>
      <c r="I1388" s="545" t="s">
        <v>667</v>
      </c>
      <c r="J1388" s="545" t="s">
        <v>659</v>
      </c>
      <c r="K1388" s="545"/>
      <c r="L1388" s="545"/>
      <c r="M1388" s="545"/>
      <c r="N1388" s="545" t="s">
        <v>870</v>
      </c>
      <c r="O1388" s="545"/>
      <c r="P1388" s="545"/>
      <c r="Q1388" s="545"/>
      <c r="R1388" s="545"/>
      <c r="S1388" s="545"/>
      <c r="T1388" s="545"/>
    </row>
    <row r="1389" spans="1:20" ht="14">
      <c r="A1389" s="1"/>
      <c r="C1389" s="545">
        <v>30337863212</v>
      </c>
      <c r="D1389" s="545" t="s">
        <v>872</v>
      </c>
      <c r="E1389" s="546">
        <v>45950</v>
      </c>
      <c r="F1389" s="545"/>
      <c r="G1389" s="546"/>
      <c r="H1389" s="546"/>
      <c r="I1389" s="545" t="s">
        <v>668</v>
      </c>
      <c r="J1389" s="545" t="s">
        <v>669</v>
      </c>
      <c r="K1389" s="545"/>
      <c r="L1389" s="545"/>
      <c r="M1389" s="545"/>
      <c r="N1389" s="545" t="s">
        <v>870</v>
      </c>
      <c r="O1389" s="545"/>
      <c r="P1389" s="545"/>
      <c r="Q1389" s="545"/>
      <c r="R1389" s="545"/>
      <c r="S1389" s="545"/>
      <c r="T1389" s="545"/>
    </row>
    <row r="1390" spans="1:20" ht="14">
      <c r="A1390" s="1"/>
      <c r="C1390" s="545">
        <v>30337863212</v>
      </c>
      <c r="D1390" s="545" t="s">
        <v>872</v>
      </c>
      <c r="E1390" s="546">
        <v>45950</v>
      </c>
      <c r="F1390" s="545"/>
      <c r="G1390" s="546"/>
      <c r="H1390" s="546"/>
      <c r="I1390" s="545" t="s">
        <v>670</v>
      </c>
      <c r="J1390" s="545" t="s">
        <v>633</v>
      </c>
      <c r="K1390" s="545"/>
      <c r="L1390" s="545"/>
      <c r="M1390" s="544">
        <v>983.53</v>
      </c>
      <c r="N1390" s="545" t="s">
        <v>870</v>
      </c>
      <c r="O1390" s="545"/>
      <c r="P1390" s="545"/>
      <c r="Q1390" s="545"/>
      <c r="R1390" s="545"/>
      <c r="S1390" s="545"/>
      <c r="T1390" s="545"/>
    </row>
    <row r="1391" spans="1:20" ht="14">
      <c r="A1391" s="1"/>
      <c r="C1391" s="545">
        <v>30337863212</v>
      </c>
      <c r="D1391" s="545" t="s">
        <v>872</v>
      </c>
      <c r="E1391" s="546">
        <v>45950</v>
      </c>
      <c r="F1391" s="545"/>
      <c r="G1391" s="546"/>
      <c r="H1391" s="546"/>
      <c r="I1391" s="545" t="s">
        <v>671</v>
      </c>
      <c r="J1391" s="545" t="s">
        <v>671</v>
      </c>
      <c r="K1391" s="545"/>
      <c r="L1391" s="545"/>
      <c r="M1391" s="545"/>
      <c r="N1391" s="545" t="s">
        <v>870</v>
      </c>
      <c r="O1391" s="545"/>
      <c r="P1391" s="545"/>
      <c r="Q1391" s="545"/>
      <c r="R1391" s="545"/>
      <c r="S1391" s="545"/>
      <c r="T1391" s="545"/>
    </row>
    <row r="1392" spans="1:20" ht="14">
      <c r="A1392" s="1"/>
      <c r="C1392" s="542">
        <v>30337863212</v>
      </c>
      <c r="D1392" s="542" t="s">
        <v>872</v>
      </c>
      <c r="E1392" s="543">
        <v>45980</v>
      </c>
      <c r="F1392" s="542">
        <v>31</v>
      </c>
      <c r="G1392" s="543">
        <v>45940</v>
      </c>
      <c r="H1392" s="543">
        <v>45971</v>
      </c>
      <c r="I1392" s="542" t="s">
        <v>648</v>
      </c>
      <c r="J1392" s="542" t="s">
        <v>649</v>
      </c>
      <c r="K1392" s="542">
        <v>1797.98</v>
      </c>
      <c r="L1392" s="542" t="s">
        <v>592</v>
      </c>
      <c r="M1392" s="542"/>
      <c r="N1392" s="542" t="s">
        <v>680</v>
      </c>
      <c r="O1392" s="542"/>
      <c r="P1392" s="542"/>
      <c r="Q1392" s="542"/>
      <c r="R1392" s="542"/>
      <c r="S1392" s="542"/>
      <c r="T1392" s="542"/>
    </row>
    <row r="1393" spans="1:20" ht="14">
      <c r="A1393" s="1"/>
      <c r="C1393" s="542">
        <v>30337863212</v>
      </c>
      <c r="D1393" s="542" t="s">
        <v>872</v>
      </c>
      <c r="E1393" s="543">
        <v>45980</v>
      </c>
      <c r="F1393" s="542">
        <v>31</v>
      </c>
      <c r="G1393" s="543">
        <v>45940</v>
      </c>
      <c r="H1393" s="543">
        <v>45971</v>
      </c>
      <c r="I1393" s="542" t="s">
        <v>651</v>
      </c>
      <c r="J1393" s="542" t="s">
        <v>652</v>
      </c>
      <c r="K1393" s="542"/>
      <c r="L1393" s="542" t="s">
        <v>653</v>
      </c>
      <c r="M1393" s="542"/>
      <c r="N1393" s="542" t="s">
        <v>680</v>
      </c>
      <c r="O1393" s="542"/>
      <c r="P1393" s="542"/>
      <c r="Q1393" s="542"/>
      <c r="R1393" s="542"/>
      <c r="S1393" s="542"/>
      <c r="T1393" s="542"/>
    </row>
    <row r="1394" spans="1:20" ht="14">
      <c r="A1394" s="1"/>
      <c r="C1394" s="542">
        <v>30337863212</v>
      </c>
      <c r="D1394" s="542" t="s">
        <v>872</v>
      </c>
      <c r="E1394" s="543">
        <v>45980</v>
      </c>
      <c r="F1394" s="542">
        <v>31</v>
      </c>
      <c r="G1394" s="543">
        <v>45940</v>
      </c>
      <c r="H1394" s="543">
        <v>45971</v>
      </c>
      <c r="I1394" s="542" t="s">
        <v>648</v>
      </c>
      <c r="J1394" s="542" t="s">
        <v>690</v>
      </c>
      <c r="K1394" s="542">
        <v>110.38</v>
      </c>
      <c r="L1394" s="542" t="s">
        <v>592</v>
      </c>
      <c r="M1394" s="542"/>
      <c r="N1394" s="542" t="s">
        <v>777</v>
      </c>
      <c r="O1394" s="542"/>
      <c r="P1394" s="542"/>
      <c r="Q1394" s="542"/>
      <c r="R1394" s="542"/>
      <c r="S1394" s="542"/>
      <c r="T1394" s="542"/>
    </row>
    <row r="1395" spans="1:20" ht="14">
      <c r="A1395" s="1"/>
      <c r="C1395" s="542">
        <v>30337863212</v>
      </c>
      <c r="D1395" s="542" t="s">
        <v>872</v>
      </c>
      <c r="E1395" s="543">
        <v>45980</v>
      </c>
      <c r="F1395" s="542"/>
      <c r="G1395" s="543"/>
      <c r="H1395" s="543"/>
      <c r="I1395" s="542" t="s">
        <v>658</v>
      </c>
      <c r="J1395" s="542" t="s">
        <v>659</v>
      </c>
      <c r="K1395" s="542"/>
      <c r="L1395" s="542"/>
      <c r="M1395" s="542"/>
      <c r="N1395" s="542" t="s">
        <v>871</v>
      </c>
      <c r="O1395" s="542"/>
      <c r="P1395" s="542"/>
      <c r="Q1395" s="542"/>
      <c r="R1395" s="542"/>
      <c r="S1395" s="542"/>
      <c r="T1395" s="542"/>
    </row>
    <row r="1396" spans="1:20" ht="14">
      <c r="A1396" s="1"/>
      <c r="C1396" s="542">
        <v>30337863212</v>
      </c>
      <c r="D1396" s="542" t="s">
        <v>872</v>
      </c>
      <c r="E1396" s="543">
        <v>45980</v>
      </c>
      <c r="F1396" s="542"/>
      <c r="G1396" s="543"/>
      <c r="H1396" s="543"/>
      <c r="I1396" s="542" t="s">
        <v>664</v>
      </c>
      <c r="J1396" s="542" t="s">
        <v>682</v>
      </c>
      <c r="K1396" s="542"/>
      <c r="L1396" s="542"/>
      <c r="M1396" s="542"/>
      <c r="N1396" s="542" t="s">
        <v>871</v>
      </c>
      <c r="O1396" s="542"/>
      <c r="P1396" s="542"/>
      <c r="Q1396" s="542"/>
      <c r="R1396" s="542"/>
      <c r="S1396" s="542"/>
      <c r="T1396" s="542"/>
    </row>
    <row r="1397" spans="1:20" ht="14">
      <c r="A1397" s="1"/>
      <c r="C1397" s="542">
        <v>30337863212</v>
      </c>
      <c r="D1397" s="542" t="s">
        <v>872</v>
      </c>
      <c r="E1397" s="543">
        <v>45980</v>
      </c>
      <c r="F1397" s="542"/>
      <c r="G1397" s="543"/>
      <c r="H1397" s="543"/>
      <c r="I1397" s="542" t="s">
        <v>667</v>
      </c>
      <c r="J1397" s="542" t="s">
        <v>659</v>
      </c>
      <c r="K1397" s="542"/>
      <c r="L1397" s="542"/>
      <c r="M1397" s="542"/>
      <c r="N1397" s="542" t="s">
        <v>871</v>
      </c>
      <c r="O1397" s="542"/>
      <c r="P1397" s="542"/>
      <c r="Q1397" s="542"/>
      <c r="R1397" s="542"/>
      <c r="S1397" s="542"/>
      <c r="T1397" s="542"/>
    </row>
    <row r="1398" spans="1:20" ht="14">
      <c r="A1398" s="1"/>
      <c r="C1398" s="542">
        <v>30337863212</v>
      </c>
      <c r="D1398" s="542" t="s">
        <v>872</v>
      </c>
      <c r="E1398" s="543">
        <v>45980</v>
      </c>
      <c r="F1398" s="542"/>
      <c r="G1398" s="543"/>
      <c r="H1398" s="543"/>
      <c r="I1398" s="542" t="s">
        <v>668</v>
      </c>
      <c r="J1398" s="542" t="s">
        <v>669</v>
      </c>
      <c r="K1398" s="542"/>
      <c r="L1398" s="542"/>
      <c r="M1398" s="542"/>
      <c r="N1398" s="542" t="s">
        <v>871</v>
      </c>
      <c r="O1398" s="542"/>
      <c r="P1398" s="542"/>
      <c r="Q1398" s="542"/>
      <c r="R1398" s="542"/>
      <c r="S1398" s="542"/>
      <c r="T1398" s="542"/>
    </row>
    <row r="1399" spans="1:20" ht="14">
      <c r="A1399" s="1"/>
      <c r="C1399" s="542">
        <v>30337863212</v>
      </c>
      <c r="D1399" s="542" t="s">
        <v>872</v>
      </c>
      <c r="E1399" s="543">
        <v>45980</v>
      </c>
      <c r="F1399" s="542"/>
      <c r="G1399" s="543"/>
      <c r="H1399" s="543"/>
      <c r="I1399" s="542" t="s">
        <v>670</v>
      </c>
      <c r="J1399" s="542" t="s">
        <v>633</v>
      </c>
      <c r="K1399" s="542"/>
      <c r="L1399" s="542"/>
      <c r="M1399" s="544">
        <v>1908.36</v>
      </c>
      <c r="N1399" s="542" t="s">
        <v>871</v>
      </c>
      <c r="O1399" s="542"/>
      <c r="P1399" s="542"/>
      <c r="Q1399" s="542"/>
      <c r="R1399" s="542"/>
      <c r="S1399" s="542"/>
      <c r="T1399" s="542"/>
    </row>
    <row r="1400" spans="1:20" ht="14">
      <c r="A1400" s="1"/>
      <c r="C1400" s="542">
        <v>30337863212</v>
      </c>
      <c r="D1400" s="542" t="s">
        <v>872</v>
      </c>
      <c r="E1400" s="543">
        <v>45980</v>
      </c>
      <c r="F1400" s="542"/>
      <c r="G1400" s="543"/>
      <c r="H1400" s="543"/>
      <c r="I1400" s="542" t="s">
        <v>671</v>
      </c>
      <c r="J1400" s="542" t="s">
        <v>671</v>
      </c>
      <c r="K1400" s="542"/>
      <c r="L1400" s="542"/>
      <c r="M1400" s="542"/>
      <c r="N1400" s="542" t="s">
        <v>871</v>
      </c>
      <c r="O1400" s="542"/>
      <c r="P1400" s="542"/>
      <c r="Q1400" s="542"/>
      <c r="R1400" s="542"/>
      <c r="S1400" s="542"/>
      <c r="T1400" s="542"/>
    </row>
    <row r="1401" spans="1:20" ht="14">
      <c r="A1401" s="1"/>
      <c r="C1401" s="545">
        <v>30337863212</v>
      </c>
      <c r="D1401" s="545" t="s">
        <v>872</v>
      </c>
      <c r="E1401" s="546">
        <v>46010</v>
      </c>
      <c r="F1401" s="545">
        <v>30</v>
      </c>
      <c r="G1401" s="546">
        <v>45971</v>
      </c>
      <c r="H1401" s="546">
        <v>46001</v>
      </c>
      <c r="I1401" s="545" t="s">
        <v>648</v>
      </c>
      <c r="J1401" s="545" t="s">
        <v>649</v>
      </c>
      <c r="K1401" s="545">
        <v>1541.11</v>
      </c>
      <c r="L1401" s="545" t="s">
        <v>592</v>
      </c>
      <c r="M1401" s="545"/>
      <c r="N1401" s="545" t="s">
        <v>683</v>
      </c>
      <c r="O1401" s="545"/>
      <c r="P1401" s="545"/>
      <c r="Q1401" s="545"/>
      <c r="R1401" s="545"/>
      <c r="S1401" s="545"/>
      <c r="T1401" s="545"/>
    </row>
    <row r="1402" spans="1:20" ht="14">
      <c r="A1402" s="1"/>
      <c r="C1402" s="545">
        <v>30337863212</v>
      </c>
      <c r="D1402" s="545" t="s">
        <v>872</v>
      </c>
      <c r="E1402" s="546">
        <v>46010</v>
      </c>
      <c r="F1402" s="545">
        <v>30</v>
      </c>
      <c r="G1402" s="546">
        <v>45971</v>
      </c>
      <c r="H1402" s="546">
        <v>46001</v>
      </c>
      <c r="I1402" s="545" t="s">
        <v>651</v>
      </c>
      <c r="J1402" s="545" t="s">
        <v>652</v>
      </c>
      <c r="K1402" s="545"/>
      <c r="L1402" s="545" t="s">
        <v>653</v>
      </c>
      <c r="M1402" s="545"/>
      <c r="N1402" s="545" t="s">
        <v>683</v>
      </c>
      <c r="O1402" s="545"/>
      <c r="P1402" s="545"/>
      <c r="Q1402" s="545"/>
      <c r="R1402" s="545"/>
      <c r="S1402" s="545"/>
      <c r="T1402" s="545"/>
    </row>
    <row r="1403" spans="1:20" ht="14">
      <c r="A1403" s="1"/>
      <c r="C1403" s="545">
        <v>30337863212</v>
      </c>
      <c r="D1403" s="545" t="s">
        <v>872</v>
      </c>
      <c r="E1403" s="546">
        <v>46010</v>
      </c>
      <c r="F1403" s="545">
        <v>30</v>
      </c>
      <c r="G1403" s="546">
        <v>45971</v>
      </c>
      <c r="H1403" s="546">
        <v>46001</v>
      </c>
      <c r="I1403" s="545" t="s">
        <v>648</v>
      </c>
      <c r="J1403" s="545" t="s">
        <v>690</v>
      </c>
      <c r="K1403" s="545">
        <v>96.31</v>
      </c>
      <c r="L1403" s="545" t="s">
        <v>592</v>
      </c>
      <c r="M1403" s="545"/>
      <c r="N1403" s="545" t="s">
        <v>779</v>
      </c>
      <c r="O1403" s="545"/>
      <c r="P1403" s="545"/>
      <c r="Q1403" s="545"/>
      <c r="R1403" s="545"/>
      <c r="S1403" s="545"/>
      <c r="T1403" s="545"/>
    </row>
    <row r="1404" spans="1:20" ht="14">
      <c r="A1404" s="1"/>
      <c r="C1404" s="545">
        <v>30337863212</v>
      </c>
      <c r="D1404" s="545" t="s">
        <v>872</v>
      </c>
      <c r="E1404" s="546">
        <v>46010</v>
      </c>
      <c r="F1404" s="545"/>
      <c r="G1404" s="546"/>
      <c r="H1404" s="546"/>
      <c r="I1404" s="545" t="s">
        <v>658</v>
      </c>
      <c r="J1404" s="545" t="s">
        <v>659</v>
      </c>
      <c r="K1404" s="545"/>
      <c r="L1404" s="545"/>
      <c r="M1404" s="545"/>
      <c r="N1404" s="545" t="s">
        <v>780</v>
      </c>
      <c r="O1404" s="545"/>
      <c r="P1404" s="545"/>
      <c r="Q1404" s="545"/>
      <c r="R1404" s="545"/>
      <c r="S1404" s="545"/>
      <c r="T1404" s="545"/>
    </row>
    <row r="1405" spans="1:20" ht="14">
      <c r="A1405" s="1"/>
      <c r="C1405" s="545">
        <v>30337863212</v>
      </c>
      <c r="D1405" s="545" t="s">
        <v>872</v>
      </c>
      <c r="E1405" s="546">
        <v>46010</v>
      </c>
      <c r="F1405" s="545"/>
      <c r="G1405" s="546"/>
      <c r="H1405" s="546"/>
      <c r="I1405" s="545" t="s">
        <v>664</v>
      </c>
      <c r="J1405" s="545" t="s">
        <v>677</v>
      </c>
      <c r="K1405" s="545"/>
      <c r="L1405" s="545"/>
      <c r="M1405" s="545"/>
      <c r="N1405" s="545" t="s">
        <v>780</v>
      </c>
      <c r="O1405" s="545"/>
      <c r="P1405" s="545"/>
      <c r="Q1405" s="545"/>
      <c r="R1405" s="545"/>
      <c r="S1405" s="545"/>
      <c r="T1405" s="545"/>
    </row>
    <row r="1406" spans="1:20" ht="14">
      <c r="A1406" s="1"/>
      <c r="C1406" s="545">
        <v>30337863212</v>
      </c>
      <c r="D1406" s="545" t="s">
        <v>872</v>
      </c>
      <c r="E1406" s="546">
        <v>46010</v>
      </c>
      <c r="F1406" s="545"/>
      <c r="G1406" s="546"/>
      <c r="H1406" s="546"/>
      <c r="I1406" s="545" t="s">
        <v>667</v>
      </c>
      <c r="J1406" s="545" t="s">
        <v>659</v>
      </c>
      <c r="K1406" s="545"/>
      <c r="L1406" s="545"/>
      <c r="M1406" s="545"/>
      <c r="N1406" s="545" t="s">
        <v>780</v>
      </c>
      <c r="O1406" s="545"/>
      <c r="P1406" s="545"/>
      <c r="Q1406" s="545"/>
      <c r="R1406" s="545"/>
      <c r="S1406" s="545"/>
      <c r="T1406" s="545"/>
    </row>
    <row r="1407" spans="1:20" ht="14">
      <c r="A1407" s="1"/>
      <c r="C1407" s="545">
        <v>30337863212</v>
      </c>
      <c r="D1407" s="545" t="s">
        <v>872</v>
      </c>
      <c r="E1407" s="546">
        <v>46010</v>
      </c>
      <c r="F1407" s="545"/>
      <c r="G1407" s="546"/>
      <c r="H1407" s="546"/>
      <c r="I1407" s="545" t="s">
        <v>668</v>
      </c>
      <c r="J1407" s="545" t="s">
        <v>669</v>
      </c>
      <c r="K1407" s="545"/>
      <c r="L1407" s="545"/>
      <c r="M1407" s="545"/>
      <c r="N1407" s="545" t="s">
        <v>780</v>
      </c>
      <c r="O1407" s="545"/>
      <c r="P1407" s="545"/>
      <c r="Q1407" s="545"/>
      <c r="R1407" s="545"/>
      <c r="S1407" s="545"/>
      <c r="T1407" s="545"/>
    </row>
    <row r="1408" spans="1:20" ht="14">
      <c r="A1408" s="1"/>
      <c r="C1408" s="545">
        <v>30337863212</v>
      </c>
      <c r="D1408" s="545" t="s">
        <v>872</v>
      </c>
      <c r="E1408" s="546">
        <v>46010</v>
      </c>
      <c r="F1408" s="545"/>
      <c r="G1408" s="546"/>
      <c r="H1408" s="546"/>
      <c r="I1408" s="545" t="s">
        <v>670</v>
      </c>
      <c r="J1408" s="545" t="s">
        <v>633</v>
      </c>
      <c r="K1408" s="545"/>
      <c r="L1408" s="545"/>
      <c r="M1408" s="544">
        <v>1637.42</v>
      </c>
      <c r="N1408" s="545" t="s">
        <v>780</v>
      </c>
      <c r="O1408" s="545"/>
      <c r="P1408" s="545"/>
      <c r="Q1408" s="545"/>
      <c r="R1408" s="545"/>
      <c r="S1408" s="545"/>
      <c r="T1408" s="545"/>
    </row>
    <row r="1409" spans="1:20" ht="14">
      <c r="A1409" s="1"/>
      <c r="C1409" s="545">
        <v>30337863212</v>
      </c>
      <c r="D1409" s="545" t="s">
        <v>872</v>
      </c>
      <c r="E1409" s="546">
        <v>46010</v>
      </c>
      <c r="F1409" s="545"/>
      <c r="G1409" s="546"/>
      <c r="H1409" s="546"/>
      <c r="I1409" s="545" t="s">
        <v>671</v>
      </c>
      <c r="J1409" s="545" t="s">
        <v>671</v>
      </c>
      <c r="K1409" s="545"/>
      <c r="L1409" s="545"/>
      <c r="M1409" s="545"/>
      <c r="N1409" s="545" t="s">
        <v>780</v>
      </c>
      <c r="O1409" s="545"/>
      <c r="P1409" s="545"/>
      <c r="Q1409" s="545"/>
      <c r="R1409" s="545"/>
      <c r="S1409" s="545"/>
      <c r="T1409" s="545"/>
    </row>
    <row r="1410" spans="1:20" ht="14">
      <c r="A1410" s="1"/>
      <c r="C1410" s="545">
        <v>30337863212</v>
      </c>
      <c r="D1410" s="545" t="s">
        <v>872</v>
      </c>
      <c r="E1410" s="546">
        <v>46042</v>
      </c>
      <c r="F1410" s="545">
        <v>31</v>
      </c>
      <c r="G1410" s="546">
        <v>46001</v>
      </c>
      <c r="H1410" s="546">
        <v>46032</v>
      </c>
      <c r="I1410" s="545" t="s">
        <v>648</v>
      </c>
      <c r="J1410" s="545" t="s">
        <v>649</v>
      </c>
      <c r="K1410" s="545">
        <v>924.59</v>
      </c>
      <c r="L1410" s="545" t="s">
        <v>592</v>
      </c>
      <c r="M1410" s="545"/>
      <c r="N1410" s="545" t="s">
        <v>685</v>
      </c>
      <c r="O1410" s="545"/>
      <c r="P1410" s="545"/>
      <c r="Q1410" s="545"/>
      <c r="R1410" s="545"/>
      <c r="S1410" s="545"/>
      <c r="T1410" s="545"/>
    </row>
    <row r="1411" spans="1:20" ht="14">
      <c r="A1411" s="1"/>
      <c r="C1411" s="545">
        <v>30337863212</v>
      </c>
      <c r="D1411" s="545" t="s">
        <v>872</v>
      </c>
      <c r="E1411" s="546">
        <v>46042</v>
      </c>
      <c r="F1411" s="545">
        <v>31</v>
      </c>
      <c r="G1411" s="546">
        <v>46001</v>
      </c>
      <c r="H1411" s="546">
        <v>46032</v>
      </c>
      <c r="I1411" s="545" t="s">
        <v>651</v>
      </c>
      <c r="J1411" s="545" t="s">
        <v>652</v>
      </c>
      <c r="K1411" s="545"/>
      <c r="L1411" s="545" t="s">
        <v>653</v>
      </c>
      <c r="M1411" s="545"/>
      <c r="N1411" s="545" t="s">
        <v>685</v>
      </c>
      <c r="O1411" s="545"/>
      <c r="P1411" s="545"/>
      <c r="Q1411" s="545"/>
      <c r="R1411" s="545"/>
      <c r="S1411" s="545"/>
      <c r="T1411" s="545"/>
    </row>
    <row r="1412" spans="1:20" ht="14">
      <c r="A1412" s="1"/>
      <c r="C1412" s="545">
        <v>30337863212</v>
      </c>
      <c r="D1412" s="545" t="s">
        <v>872</v>
      </c>
      <c r="E1412" s="546">
        <v>46042</v>
      </c>
      <c r="F1412" s="545">
        <v>31</v>
      </c>
      <c r="G1412" s="546">
        <v>46001</v>
      </c>
      <c r="H1412" s="546">
        <v>46032</v>
      </c>
      <c r="I1412" s="545" t="s">
        <v>648</v>
      </c>
      <c r="J1412" s="545" t="s">
        <v>690</v>
      </c>
      <c r="K1412" s="545">
        <v>90.47</v>
      </c>
      <c r="L1412" s="545" t="s">
        <v>592</v>
      </c>
      <c r="M1412" s="545"/>
      <c r="N1412" s="545" t="s">
        <v>781</v>
      </c>
      <c r="O1412" s="545"/>
      <c r="P1412" s="545"/>
      <c r="Q1412" s="545"/>
      <c r="R1412" s="545"/>
      <c r="S1412" s="545"/>
      <c r="T1412" s="545"/>
    </row>
    <row r="1413" spans="1:20" ht="14">
      <c r="A1413" s="1"/>
      <c r="C1413" s="545">
        <v>30337863212</v>
      </c>
      <c r="D1413" s="545" t="s">
        <v>872</v>
      </c>
      <c r="E1413" s="546">
        <v>46042</v>
      </c>
      <c r="F1413" s="545"/>
      <c r="G1413" s="546"/>
      <c r="H1413" s="546"/>
      <c r="I1413" s="545" t="s">
        <v>658</v>
      </c>
      <c r="J1413" s="545" t="s">
        <v>659</v>
      </c>
      <c r="K1413" s="545"/>
      <c r="L1413" s="545"/>
      <c r="M1413" s="545"/>
      <c r="N1413" s="545" t="s">
        <v>782</v>
      </c>
      <c r="O1413" s="545"/>
      <c r="P1413" s="545"/>
      <c r="Q1413" s="545"/>
      <c r="R1413" s="545"/>
      <c r="S1413" s="545"/>
      <c r="T1413" s="545"/>
    </row>
    <row r="1414" spans="1:20" ht="14">
      <c r="A1414" s="1"/>
      <c r="C1414" s="545">
        <v>30337863212</v>
      </c>
      <c r="D1414" s="545" t="s">
        <v>872</v>
      </c>
      <c r="E1414" s="546">
        <v>46042</v>
      </c>
      <c r="F1414" s="545"/>
      <c r="G1414" s="546"/>
      <c r="H1414" s="546"/>
      <c r="I1414" s="545" t="s">
        <v>668</v>
      </c>
      <c r="J1414" s="545" t="s">
        <v>669</v>
      </c>
      <c r="K1414" s="545"/>
      <c r="L1414" s="545"/>
      <c r="M1414" s="545"/>
      <c r="N1414" s="545" t="s">
        <v>782</v>
      </c>
      <c r="O1414" s="545"/>
      <c r="P1414" s="545"/>
      <c r="Q1414" s="545"/>
      <c r="R1414" s="545"/>
      <c r="S1414" s="545"/>
      <c r="T1414" s="545"/>
    </row>
    <row r="1415" spans="1:20" ht="14">
      <c r="A1415" s="1"/>
      <c r="C1415" s="545">
        <v>30337863212</v>
      </c>
      <c r="D1415" s="545" t="s">
        <v>872</v>
      </c>
      <c r="E1415" s="546">
        <v>46042</v>
      </c>
      <c r="F1415" s="545"/>
      <c r="G1415" s="546"/>
      <c r="H1415" s="546"/>
      <c r="I1415" s="545" t="s">
        <v>670</v>
      </c>
      <c r="J1415" s="545" t="s">
        <v>633</v>
      </c>
      <c r="K1415" s="545"/>
      <c r="L1415" s="545"/>
      <c r="M1415" s="544">
        <v>1015.06</v>
      </c>
      <c r="N1415" s="545" t="s">
        <v>782</v>
      </c>
      <c r="O1415" s="545"/>
      <c r="P1415" s="545"/>
      <c r="Q1415" s="545"/>
      <c r="R1415" s="545"/>
      <c r="S1415" s="545"/>
      <c r="T1415" s="545"/>
    </row>
    <row r="1416" spans="1:20" ht="14">
      <c r="A1416" s="1"/>
      <c r="C1416" s="545">
        <v>30337863212</v>
      </c>
      <c r="D1416" s="545" t="s">
        <v>872</v>
      </c>
      <c r="E1416" s="546">
        <v>46042</v>
      </c>
      <c r="F1416" s="545"/>
      <c r="G1416" s="546"/>
      <c r="H1416" s="546"/>
      <c r="I1416" s="545" t="s">
        <v>671</v>
      </c>
      <c r="J1416" s="545" t="s">
        <v>671</v>
      </c>
      <c r="K1416" s="545"/>
      <c r="L1416" s="545"/>
      <c r="M1416" s="545"/>
      <c r="N1416" s="545" t="s">
        <v>782</v>
      </c>
      <c r="O1416" s="545"/>
      <c r="P1416" s="545"/>
      <c r="Q1416" s="545"/>
      <c r="R1416" s="545"/>
      <c r="S1416" s="545"/>
      <c r="T1416" s="545"/>
    </row>
    <row r="1417" spans="1:20" ht="14">
      <c r="A1417" s="1"/>
      <c r="C1417" s="542">
        <v>30341011614</v>
      </c>
      <c r="D1417" s="542" t="s">
        <v>873</v>
      </c>
      <c r="E1417" s="543">
        <v>45860</v>
      </c>
      <c r="F1417" s="542">
        <v>20</v>
      </c>
      <c r="G1417" s="543">
        <v>45819</v>
      </c>
      <c r="H1417" s="543">
        <v>45839</v>
      </c>
      <c r="I1417" s="542" t="s">
        <v>648</v>
      </c>
      <c r="J1417" s="542" t="s">
        <v>690</v>
      </c>
      <c r="K1417" s="542">
        <v>65.42</v>
      </c>
      <c r="L1417" s="542" t="s">
        <v>592</v>
      </c>
      <c r="M1417" s="542"/>
      <c r="N1417" s="542" t="s">
        <v>874</v>
      </c>
      <c r="O1417" s="542"/>
      <c r="P1417" s="542"/>
      <c r="Q1417" s="542"/>
      <c r="R1417" s="542"/>
      <c r="S1417" s="542"/>
      <c r="T1417" s="542"/>
    </row>
    <row r="1418" spans="1:20" ht="14">
      <c r="A1418" s="1"/>
      <c r="C1418" s="542">
        <v>30341011614</v>
      </c>
      <c r="D1418" s="542" t="s">
        <v>873</v>
      </c>
      <c r="E1418" s="543">
        <v>45860</v>
      </c>
      <c r="F1418" s="542">
        <v>20</v>
      </c>
      <c r="G1418" s="543">
        <v>45819</v>
      </c>
      <c r="H1418" s="543">
        <v>45839</v>
      </c>
      <c r="I1418" s="542" t="s">
        <v>651</v>
      </c>
      <c r="J1418" s="542" t="s">
        <v>652</v>
      </c>
      <c r="K1418" s="542"/>
      <c r="L1418" s="542" t="s">
        <v>653</v>
      </c>
      <c r="M1418" s="542"/>
      <c r="N1418" s="542" t="s">
        <v>874</v>
      </c>
      <c r="O1418" s="542"/>
      <c r="P1418" s="542"/>
      <c r="Q1418" s="542"/>
      <c r="R1418" s="542"/>
      <c r="S1418" s="542"/>
      <c r="T1418" s="542"/>
    </row>
    <row r="1419" spans="1:20" ht="14">
      <c r="A1419" s="1"/>
      <c r="C1419" s="542">
        <v>30341011614</v>
      </c>
      <c r="D1419" s="542" t="s">
        <v>873</v>
      </c>
      <c r="E1419" s="543">
        <v>45860</v>
      </c>
      <c r="F1419" s="542">
        <v>10</v>
      </c>
      <c r="G1419" s="543">
        <v>45839</v>
      </c>
      <c r="H1419" s="543">
        <v>45849</v>
      </c>
      <c r="I1419" s="542" t="s">
        <v>648</v>
      </c>
      <c r="J1419" s="542" t="s">
        <v>690</v>
      </c>
      <c r="K1419" s="547">
        <v>23.24</v>
      </c>
      <c r="L1419" s="542" t="s">
        <v>592</v>
      </c>
      <c r="M1419" s="542"/>
      <c r="N1419" s="542" t="s">
        <v>875</v>
      </c>
      <c r="O1419" s="542"/>
      <c r="P1419" s="542"/>
      <c r="Q1419" s="542"/>
      <c r="R1419" s="542"/>
      <c r="S1419" s="542"/>
      <c r="T1419" s="542"/>
    </row>
    <row r="1420" spans="1:20" ht="14">
      <c r="A1420" s="1"/>
      <c r="C1420" s="542">
        <v>30341011614</v>
      </c>
      <c r="D1420" s="542" t="s">
        <v>873</v>
      </c>
      <c r="E1420" s="543">
        <v>45860</v>
      </c>
      <c r="F1420" s="542">
        <v>10</v>
      </c>
      <c r="G1420" s="543">
        <v>45839</v>
      </c>
      <c r="H1420" s="543">
        <v>45849</v>
      </c>
      <c r="I1420" s="542" t="s">
        <v>651</v>
      </c>
      <c r="J1420" s="542" t="s">
        <v>652</v>
      </c>
      <c r="K1420" s="542"/>
      <c r="L1420" s="542" t="s">
        <v>653</v>
      </c>
      <c r="M1420" s="542"/>
      <c r="N1420" s="542" t="s">
        <v>875</v>
      </c>
      <c r="O1420" s="542"/>
      <c r="P1420" s="542"/>
      <c r="Q1420" s="542"/>
      <c r="R1420" s="542"/>
      <c r="S1420" s="542"/>
      <c r="T1420" s="542"/>
    </row>
    <row r="1421" spans="1:20" ht="14">
      <c r="A1421" s="1"/>
      <c r="C1421" s="542">
        <v>30341011614</v>
      </c>
      <c r="D1421" s="542" t="s">
        <v>873</v>
      </c>
      <c r="E1421" s="543">
        <v>45860</v>
      </c>
      <c r="F1421" s="542"/>
      <c r="G1421" s="543"/>
      <c r="H1421" s="543"/>
      <c r="I1421" s="542" t="s">
        <v>658</v>
      </c>
      <c r="J1421" s="542" t="s">
        <v>659</v>
      </c>
      <c r="K1421" s="542"/>
      <c r="L1421" s="542"/>
      <c r="M1421" s="542"/>
      <c r="N1421" s="542" t="s">
        <v>876</v>
      </c>
      <c r="O1421" s="542"/>
      <c r="P1421" s="542"/>
      <c r="Q1421" s="542"/>
      <c r="R1421" s="542"/>
      <c r="S1421" s="542"/>
      <c r="T1421" s="542"/>
    </row>
    <row r="1422" spans="1:20" ht="14">
      <c r="A1422" s="1"/>
      <c r="C1422" s="542">
        <v>30341011614</v>
      </c>
      <c r="D1422" s="542" t="s">
        <v>873</v>
      </c>
      <c r="E1422" s="543">
        <v>45860</v>
      </c>
      <c r="F1422" s="542"/>
      <c r="G1422" s="543"/>
      <c r="H1422" s="543"/>
      <c r="I1422" s="542" t="s">
        <v>664</v>
      </c>
      <c r="J1422" s="542" t="s">
        <v>665</v>
      </c>
      <c r="K1422" s="542"/>
      <c r="L1422" s="542"/>
      <c r="M1422" s="542"/>
      <c r="N1422" s="542" t="s">
        <v>876</v>
      </c>
      <c r="O1422" s="542"/>
      <c r="P1422" s="542"/>
      <c r="Q1422" s="542"/>
      <c r="R1422" s="542"/>
      <c r="S1422" s="542"/>
      <c r="T1422" s="542"/>
    </row>
    <row r="1423" spans="1:20" ht="14">
      <c r="A1423" s="1"/>
      <c r="C1423" s="542">
        <v>30341011614</v>
      </c>
      <c r="D1423" s="542" t="s">
        <v>873</v>
      </c>
      <c r="E1423" s="543">
        <v>45860</v>
      </c>
      <c r="F1423" s="542"/>
      <c r="G1423" s="543"/>
      <c r="H1423" s="543"/>
      <c r="I1423" s="542" t="s">
        <v>667</v>
      </c>
      <c r="J1423" s="542" t="s">
        <v>659</v>
      </c>
      <c r="K1423" s="542"/>
      <c r="L1423" s="542"/>
      <c r="M1423" s="542"/>
      <c r="N1423" s="542" t="s">
        <v>876</v>
      </c>
      <c r="O1423" s="542"/>
      <c r="P1423" s="542"/>
      <c r="Q1423" s="542"/>
      <c r="R1423" s="542"/>
      <c r="S1423" s="542"/>
      <c r="T1423" s="542"/>
    </row>
    <row r="1424" spans="1:20" ht="14">
      <c r="A1424" s="1"/>
      <c r="C1424" s="542">
        <v>30341011614</v>
      </c>
      <c r="D1424" s="542" t="s">
        <v>873</v>
      </c>
      <c r="E1424" s="543">
        <v>45860</v>
      </c>
      <c r="F1424" s="542"/>
      <c r="G1424" s="543"/>
      <c r="H1424" s="543"/>
      <c r="I1424" s="542" t="s">
        <v>668</v>
      </c>
      <c r="J1424" s="542" t="s">
        <v>669</v>
      </c>
      <c r="K1424" s="542"/>
      <c r="L1424" s="542"/>
      <c r="M1424" s="542"/>
      <c r="N1424" s="542" t="s">
        <v>876</v>
      </c>
      <c r="O1424" s="542"/>
      <c r="P1424" s="542"/>
      <c r="Q1424" s="542"/>
      <c r="R1424" s="542"/>
      <c r="S1424" s="542"/>
      <c r="T1424" s="542"/>
    </row>
    <row r="1425" spans="1:20" ht="14">
      <c r="A1425" s="1"/>
      <c r="C1425" s="542">
        <v>30341011614</v>
      </c>
      <c r="D1425" s="542" t="s">
        <v>873</v>
      </c>
      <c r="E1425" s="543">
        <v>45860</v>
      </c>
      <c r="F1425" s="542"/>
      <c r="G1425" s="543"/>
      <c r="H1425" s="543"/>
      <c r="I1425" s="542" t="s">
        <v>670</v>
      </c>
      <c r="J1425" s="542" t="s">
        <v>633</v>
      </c>
      <c r="K1425" s="544">
        <f>K1419+K1420+K1421</f>
        <v>23.24</v>
      </c>
      <c r="L1425" s="542" t="s">
        <v>592</v>
      </c>
      <c r="M1425" s="542">
        <v>88.66</v>
      </c>
      <c r="N1425" s="542" t="s">
        <v>876</v>
      </c>
      <c r="O1425" s="542"/>
      <c r="P1425" s="542"/>
      <c r="Q1425" s="542"/>
      <c r="R1425" s="542"/>
      <c r="S1425" s="542"/>
      <c r="T1425" s="542"/>
    </row>
    <row r="1426" spans="1:20" ht="14">
      <c r="A1426" s="1"/>
      <c r="C1426" s="542">
        <v>30341011614</v>
      </c>
      <c r="D1426" s="542" t="s">
        <v>873</v>
      </c>
      <c r="E1426" s="543">
        <v>45860</v>
      </c>
      <c r="F1426" s="542"/>
      <c r="G1426" s="543"/>
      <c r="H1426" s="543"/>
      <c r="I1426" s="542" t="s">
        <v>671</v>
      </c>
      <c r="J1426" s="542" t="s">
        <v>671</v>
      </c>
      <c r="K1426" s="542"/>
      <c r="L1426" s="542"/>
      <c r="M1426" s="542"/>
      <c r="N1426" s="542" t="s">
        <v>876</v>
      </c>
      <c r="O1426" s="542"/>
      <c r="P1426" s="542"/>
      <c r="Q1426" s="542"/>
      <c r="R1426" s="542"/>
      <c r="S1426" s="542"/>
      <c r="T1426" s="542"/>
    </row>
    <row r="1427" spans="1:20" ht="14">
      <c r="A1427" s="1"/>
      <c r="C1427" s="545">
        <v>30341011614</v>
      </c>
      <c r="D1427" s="545" t="s">
        <v>873</v>
      </c>
      <c r="E1427" s="546">
        <v>45888</v>
      </c>
      <c r="F1427" s="545">
        <v>31</v>
      </c>
      <c r="G1427" s="546">
        <v>45849</v>
      </c>
      <c r="H1427" s="546">
        <v>45880</v>
      </c>
      <c r="I1427" s="545" t="s">
        <v>648</v>
      </c>
      <c r="J1427" s="545" t="s">
        <v>690</v>
      </c>
      <c r="K1427" s="545">
        <v>73.42</v>
      </c>
      <c r="L1427" s="545" t="s">
        <v>592</v>
      </c>
      <c r="M1427" s="545"/>
      <c r="N1427" s="545" t="s">
        <v>877</v>
      </c>
      <c r="O1427" s="545"/>
      <c r="P1427" s="545"/>
      <c r="Q1427" s="545"/>
      <c r="R1427" s="545"/>
      <c r="S1427" s="545"/>
      <c r="T1427" s="545"/>
    </row>
    <row r="1428" spans="1:20" ht="14">
      <c r="A1428" s="1"/>
      <c r="C1428" s="545">
        <v>30341011614</v>
      </c>
      <c r="D1428" s="545" t="s">
        <v>873</v>
      </c>
      <c r="E1428" s="546">
        <v>45888</v>
      </c>
      <c r="F1428" s="545">
        <v>31</v>
      </c>
      <c r="G1428" s="546">
        <v>45849</v>
      </c>
      <c r="H1428" s="546">
        <v>45880</v>
      </c>
      <c r="I1428" s="545" t="s">
        <v>651</v>
      </c>
      <c r="J1428" s="545" t="s">
        <v>652</v>
      </c>
      <c r="K1428" s="545"/>
      <c r="L1428" s="545" t="s">
        <v>653</v>
      </c>
      <c r="M1428" s="545"/>
      <c r="N1428" s="545" t="s">
        <v>877</v>
      </c>
      <c r="O1428" s="545"/>
      <c r="P1428" s="545"/>
      <c r="Q1428" s="545"/>
      <c r="R1428" s="545"/>
      <c r="S1428" s="545"/>
      <c r="T1428" s="545"/>
    </row>
    <row r="1429" spans="1:20" ht="14">
      <c r="A1429" s="1"/>
      <c r="C1429" s="545">
        <v>30341011614</v>
      </c>
      <c r="D1429" s="545" t="s">
        <v>873</v>
      </c>
      <c r="E1429" s="546">
        <v>45888</v>
      </c>
      <c r="F1429" s="545"/>
      <c r="G1429" s="546"/>
      <c r="H1429" s="546"/>
      <c r="I1429" s="545" t="s">
        <v>658</v>
      </c>
      <c r="J1429" s="545" t="s">
        <v>659</v>
      </c>
      <c r="K1429" s="545"/>
      <c r="L1429" s="545"/>
      <c r="M1429" s="545"/>
      <c r="N1429" s="545" t="s">
        <v>877</v>
      </c>
      <c r="O1429" s="545"/>
      <c r="P1429" s="545"/>
      <c r="Q1429" s="545"/>
      <c r="R1429" s="545"/>
      <c r="S1429" s="545"/>
      <c r="T1429" s="545"/>
    </row>
    <row r="1430" spans="1:20" ht="14">
      <c r="A1430" s="1"/>
      <c r="C1430" s="545">
        <v>30341011614</v>
      </c>
      <c r="D1430" s="545" t="s">
        <v>873</v>
      </c>
      <c r="E1430" s="546">
        <v>45888</v>
      </c>
      <c r="F1430" s="545"/>
      <c r="G1430" s="546"/>
      <c r="H1430" s="546"/>
      <c r="I1430" s="545" t="s">
        <v>664</v>
      </c>
      <c r="J1430" s="545" t="s">
        <v>674</v>
      </c>
      <c r="K1430" s="545"/>
      <c r="L1430" s="545"/>
      <c r="M1430" s="545"/>
      <c r="N1430" s="545" t="s">
        <v>877</v>
      </c>
      <c r="O1430" s="545"/>
      <c r="P1430" s="545"/>
      <c r="Q1430" s="545"/>
      <c r="R1430" s="545"/>
      <c r="S1430" s="545"/>
      <c r="T1430" s="545"/>
    </row>
    <row r="1431" spans="1:20" ht="14">
      <c r="A1431" s="1"/>
      <c r="C1431" s="545">
        <v>30341011614</v>
      </c>
      <c r="D1431" s="545" t="s">
        <v>873</v>
      </c>
      <c r="E1431" s="546">
        <v>45888</v>
      </c>
      <c r="F1431" s="545"/>
      <c r="G1431" s="546"/>
      <c r="H1431" s="546"/>
      <c r="I1431" s="545" t="s">
        <v>667</v>
      </c>
      <c r="J1431" s="545" t="s">
        <v>659</v>
      </c>
      <c r="K1431" s="545"/>
      <c r="L1431" s="545"/>
      <c r="M1431" s="545"/>
      <c r="N1431" s="545" t="s">
        <v>877</v>
      </c>
      <c r="O1431" s="545"/>
      <c r="P1431" s="545"/>
      <c r="Q1431" s="545"/>
      <c r="R1431" s="545"/>
      <c r="S1431" s="545"/>
      <c r="T1431" s="545"/>
    </row>
    <row r="1432" spans="1:20" ht="14">
      <c r="A1432" s="1"/>
      <c r="C1432" s="545">
        <v>30341011614</v>
      </c>
      <c r="D1432" s="545" t="s">
        <v>873</v>
      </c>
      <c r="E1432" s="546">
        <v>45888</v>
      </c>
      <c r="F1432" s="545"/>
      <c r="G1432" s="546"/>
      <c r="H1432" s="546"/>
      <c r="I1432" s="545" t="s">
        <v>668</v>
      </c>
      <c r="J1432" s="545" t="s">
        <v>669</v>
      </c>
      <c r="K1432" s="545"/>
      <c r="L1432" s="545"/>
      <c r="M1432" s="545"/>
      <c r="N1432" s="545" t="s">
        <v>877</v>
      </c>
      <c r="O1432" s="545"/>
      <c r="P1432" s="545"/>
      <c r="Q1432" s="545"/>
      <c r="R1432" s="545"/>
      <c r="S1432" s="545"/>
      <c r="T1432" s="545"/>
    </row>
    <row r="1433" spans="1:20" ht="14">
      <c r="A1433" s="1"/>
      <c r="C1433" s="545">
        <v>30341011614</v>
      </c>
      <c r="D1433" s="545" t="s">
        <v>873</v>
      </c>
      <c r="E1433" s="546">
        <v>45888</v>
      </c>
      <c r="F1433" s="545"/>
      <c r="G1433" s="546"/>
      <c r="H1433" s="546"/>
      <c r="I1433" s="545" t="s">
        <v>670</v>
      </c>
      <c r="J1433" s="545" t="s">
        <v>633</v>
      </c>
      <c r="K1433" s="545"/>
      <c r="L1433" s="545"/>
      <c r="M1433" s="544">
        <v>73.42</v>
      </c>
      <c r="N1433" s="545" t="s">
        <v>877</v>
      </c>
      <c r="O1433" s="545"/>
      <c r="P1433" s="545"/>
      <c r="Q1433" s="545"/>
      <c r="R1433" s="545"/>
      <c r="S1433" s="545"/>
      <c r="T1433" s="545"/>
    </row>
    <row r="1434" spans="1:20" ht="14">
      <c r="A1434" s="1"/>
      <c r="C1434" s="545">
        <v>30341011614</v>
      </c>
      <c r="D1434" s="545" t="s">
        <v>873</v>
      </c>
      <c r="E1434" s="546">
        <v>45888</v>
      </c>
      <c r="F1434" s="545"/>
      <c r="G1434" s="546"/>
      <c r="H1434" s="546"/>
      <c r="I1434" s="545" t="s">
        <v>671</v>
      </c>
      <c r="J1434" s="545" t="s">
        <v>671</v>
      </c>
      <c r="K1434" s="545"/>
      <c r="L1434" s="545"/>
      <c r="M1434" s="545"/>
      <c r="N1434" s="545" t="s">
        <v>877</v>
      </c>
      <c r="O1434" s="545"/>
      <c r="P1434" s="545"/>
      <c r="Q1434" s="545"/>
      <c r="R1434" s="545"/>
      <c r="S1434" s="545"/>
      <c r="T1434" s="545"/>
    </row>
    <row r="1435" spans="1:20" ht="14">
      <c r="A1435" s="1"/>
      <c r="C1435" s="542">
        <v>30341011614</v>
      </c>
      <c r="D1435" s="542" t="s">
        <v>873</v>
      </c>
      <c r="E1435" s="543">
        <v>45922</v>
      </c>
      <c r="F1435" s="542">
        <v>31</v>
      </c>
      <c r="G1435" s="543">
        <v>45969</v>
      </c>
      <c r="H1435" s="543">
        <v>45970</v>
      </c>
      <c r="I1435" s="542" t="s">
        <v>648</v>
      </c>
      <c r="J1435" s="542" t="s">
        <v>690</v>
      </c>
      <c r="K1435" s="542">
        <v>78.23</v>
      </c>
      <c r="L1435" s="542" t="s">
        <v>592</v>
      </c>
      <c r="M1435" s="542"/>
      <c r="N1435" s="542" t="s">
        <v>878</v>
      </c>
      <c r="O1435" s="542"/>
      <c r="P1435" s="542"/>
      <c r="Q1435" s="542"/>
      <c r="R1435" s="542"/>
      <c r="S1435" s="542"/>
      <c r="T1435" s="542"/>
    </row>
    <row r="1436" spans="1:20" ht="14">
      <c r="A1436" s="1"/>
      <c r="C1436" s="542">
        <v>30341011614</v>
      </c>
      <c r="D1436" s="542" t="s">
        <v>873</v>
      </c>
      <c r="E1436" s="543">
        <v>45922</v>
      </c>
      <c r="F1436" s="542">
        <v>31</v>
      </c>
      <c r="G1436" s="543">
        <v>45969</v>
      </c>
      <c r="H1436" s="543">
        <v>45970</v>
      </c>
      <c r="I1436" s="542" t="s">
        <v>651</v>
      </c>
      <c r="J1436" s="542" t="s">
        <v>652</v>
      </c>
      <c r="K1436" s="542"/>
      <c r="L1436" s="542" t="s">
        <v>653</v>
      </c>
      <c r="M1436" s="542"/>
      <c r="N1436" s="542" t="s">
        <v>878</v>
      </c>
      <c r="O1436" s="542"/>
      <c r="P1436" s="542"/>
      <c r="Q1436" s="542"/>
      <c r="R1436" s="542"/>
      <c r="S1436" s="542"/>
      <c r="T1436" s="542"/>
    </row>
    <row r="1437" spans="1:20" ht="14">
      <c r="A1437" s="1"/>
      <c r="C1437" s="542">
        <v>30341011614</v>
      </c>
      <c r="D1437" s="542" t="s">
        <v>873</v>
      </c>
      <c r="E1437" s="543">
        <v>45922</v>
      </c>
      <c r="F1437" s="542"/>
      <c r="G1437" s="543"/>
      <c r="H1437" s="543"/>
      <c r="I1437" s="542" t="s">
        <v>658</v>
      </c>
      <c r="J1437" s="542" t="s">
        <v>659</v>
      </c>
      <c r="K1437" s="542"/>
      <c r="L1437" s="542"/>
      <c r="M1437" s="542"/>
      <c r="N1437" s="542" t="s">
        <v>878</v>
      </c>
      <c r="O1437" s="542"/>
      <c r="P1437" s="542"/>
      <c r="Q1437" s="542"/>
      <c r="R1437" s="542"/>
      <c r="S1437" s="542"/>
      <c r="T1437" s="542"/>
    </row>
    <row r="1438" spans="1:20" ht="14">
      <c r="A1438" s="1"/>
      <c r="C1438" s="542">
        <v>30341011614</v>
      </c>
      <c r="D1438" s="542" t="s">
        <v>873</v>
      </c>
      <c r="E1438" s="543">
        <v>45922</v>
      </c>
      <c r="F1438" s="542"/>
      <c r="G1438" s="543"/>
      <c r="H1438" s="543"/>
      <c r="I1438" s="542" t="s">
        <v>664</v>
      </c>
      <c r="J1438" s="542" t="s">
        <v>677</v>
      </c>
      <c r="K1438" s="542"/>
      <c r="L1438" s="542"/>
      <c r="M1438" s="542"/>
      <c r="N1438" s="542" t="s">
        <v>878</v>
      </c>
      <c r="O1438" s="542"/>
      <c r="P1438" s="542"/>
      <c r="Q1438" s="542"/>
      <c r="R1438" s="542"/>
      <c r="S1438" s="542"/>
      <c r="T1438" s="542"/>
    </row>
    <row r="1439" spans="1:20" ht="14">
      <c r="A1439" s="1"/>
      <c r="C1439" s="542">
        <v>30341011614</v>
      </c>
      <c r="D1439" s="542" t="s">
        <v>873</v>
      </c>
      <c r="E1439" s="543">
        <v>45922</v>
      </c>
      <c r="F1439" s="542"/>
      <c r="G1439" s="543"/>
      <c r="H1439" s="543"/>
      <c r="I1439" s="542" t="s">
        <v>667</v>
      </c>
      <c r="J1439" s="542" t="s">
        <v>659</v>
      </c>
      <c r="K1439" s="542"/>
      <c r="L1439" s="542"/>
      <c r="M1439" s="542"/>
      <c r="N1439" s="542" t="s">
        <v>878</v>
      </c>
      <c r="O1439" s="542"/>
      <c r="P1439" s="542"/>
      <c r="Q1439" s="542"/>
      <c r="R1439" s="542"/>
      <c r="S1439" s="542"/>
      <c r="T1439" s="542"/>
    </row>
    <row r="1440" spans="1:20" ht="14">
      <c r="A1440" s="1"/>
      <c r="C1440" s="542">
        <v>30341011614</v>
      </c>
      <c r="D1440" s="542" t="s">
        <v>873</v>
      </c>
      <c r="E1440" s="543">
        <v>45922</v>
      </c>
      <c r="F1440" s="542"/>
      <c r="G1440" s="543"/>
      <c r="H1440" s="543"/>
      <c r="I1440" s="542" t="s">
        <v>668</v>
      </c>
      <c r="J1440" s="542" t="s">
        <v>669</v>
      </c>
      <c r="K1440" s="542"/>
      <c r="L1440" s="542"/>
      <c r="M1440" s="542"/>
      <c r="N1440" s="542" t="s">
        <v>878</v>
      </c>
      <c r="O1440" s="542"/>
      <c r="P1440" s="542"/>
      <c r="Q1440" s="542"/>
      <c r="R1440" s="542"/>
      <c r="S1440" s="542"/>
      <c r="T1440" s="542"/>
    </row>
    <row r="1441" spans="1:20" ht="14">
      <c r="A1441" s="1"/>
      <c r="C1441" s="542">
        <v>30341011614</v>
      </c>
      <c r="D1441" s="542" t="s">
        <v>873</v>
      </c>
      <c r="E1441" s="543">
        <v>45922</v>
      </c>
      <c r="F1441" s="542"/>
      <c r="G1441" s="543"/>
      <c r="H1441" s="543"/>
      <c r="I1441" s="542" t="s">
        <v>670</v>
      </c>
      <c r="J1441" s="542" t="s">
        <v>633</v>
      </c>
      <c r="K1441" s="542"/>
      <c r="L1441" s="542"/>
      <c r="M1441" s="544">
        <v>78.23</v>
      </c>
      <c r="N1441" s="542" t="s">
        <v>878</v>
      </c>
      <c r="O1441" s="542"/>
      <c r="P1441" s="542"/>
      <c r="Q1441" s="542"/>
      <c r="R1441" s="542"/>
      <c r="S1441" s="542"/>
      <c r="T1441" s="542"/>
    </row>
    <row r="1442" spans="1:20" ht="14">
      <c r="A1442" s="1"/>
      <c r="C1442" s="542">
        <v>30341011614</v>
      </c>
      <c r="D1442" s="542" t="s">
        <v>873</v>
      </c>
      <c r="E1442" s="543">
        <v>45922</v>
      </c>
      <c r="F1442" s="542"/>
      <c r="G1442" s="543"/>
      <c r="H1442" s="543"/>
      <c r="I1442" s="542" t="s">
        <v>671</v>
      </c>
      <c r="J1442" s="542" t="s">
        <v>671</v>
      </c>
      <c r="K1442" s="542"/>
      <c r="L1442" s="542"/>
      <c r="M1442" s="542"/>
      <c r="N1442" s="542" t="s">
        <v>878</v>
      </c>
      <c r="O1442" s="542"/>
      <c r="P1442" s="542"/>
      <c r="Q1442" s="542"/>
      <c r="R1442" s="542"/>
      <c r="S1442" s="542"/>
      <c r="T1442" s="542"/>
    </row>
    <row r="1443" spans="1:20" ht="14">
      <c r="A1443" s="1"/>
      <c r="C1443" s="545">
        <v>30341011614</v>
      </c>
      <c r="D1443" s="545" t="s">
        <v>873</v>
      </c>
      <c r="E1443" s="546">
        <v>45950</v>
      </c>
      <c r="F1443" s="545">
        <v>30</v>
      </c>
      <c r="G1443" s="546">
        <v>45911</v>
      </c>
      <c r="H1443" s="546">
        <v>45941</v>
      </c>
      <c r="I1443" s="545" t="s">
        <v>648</v>
      </c>
      <c r="J1443" s="545" t="s">
        <v>690</v>
      </c>
      <c r="K1443" s="545">
        <v>97.1</v>
      </c>
      <c r="L1443" s="545" t="s">
        <v>592</v>
      </c>
      <c r="M1443" s="545"/>
      <c r="N1443" s="545" t="s">
        <v>879</v>
      </c>
      <c r="O1443" s="545"/>
      <c r="P1443" s="545"/>
      <c r="Q1443" s="545"/>
      <c r="R1443" s="545"/>
      <c r="S1443" s="545"/>
      <c r="T1443" s="545"/>
    </row>
    <row r="1444" spans="1:20" ht="14">
      <c r="A1444" s="1"/>
      <c r="C1444" s="545">
        <v>30341011614</v>
      </c>
      <c r="D1444" s="545" t="s">
        <v>873</v>
      </c>
      <c r="E1444" s="546">
        <v>45950</v>
      </c>
      <c r="F1444" s="545">
        <v>30</v>
      </c>
      <c r="G1444" s="546">
        <v>45911</v>
      </c>
      <c r="H1444" s="546">
        <v>45941</v>
      </c>
      <c r="I1444" s="545" t="s">
        <v>651</v>
      </c>
      <c r="J1444" s="545" t="s">
        <v>652</v>
      </c>
      <c r="K1444" s="545"/>
      <c r="L1444" s="545" t="s">
        <v>653</v>
      </c>
      <c r="M1444" s="545"/>
      <c r="N1444" s="545" t="s">
        <v>879</v>
      </c>
      <c r="O1444" s="545"/>
      <c r="P1444" s="545"/>
      <c r="Q1444" s="545"/>
      <c r="R1444" s="545"/>
      <c r="S1444" s="545"/>
      <c r="T1444" s="545"/>
    </row>
    <row r="1445" spans="1:20" ht="14">
      <c r="A1445" s="1"/>
      <c r="C1445" s="545">
        <v>30341011614</v>
      </c>
      <c r="D1445" s="545" t="s">
        <v>873</v>
      </c>
      <c r="E1445" s="546">
        <v>45950</v>
      </c>
      <c r="F1445" s="545"/>
      <c r="G1445" s="546"/>
      <c r="H1445" s="546"/>
      <c r="I1445" s="545" t="s">
        <v>658</v>
      </c>
      <c r="J1445" s="545" t="s">
        <v>659</v>
      </c>
      <c r="K1445" s="545"/>
      <c r="L1445" s="545"/>
      <c r="M1445" s="545"/>
      <c r="N1445" s="545" t="s">
        <v>879</v>
      </c>
      <c r="O1445" s="545"/>
      <c r="P1445" s="545"/>
      <c r="Q1445" s="545"/>
      <c r="R1445" s="545"/>
      <c r="S1445" s="545"/>
      <c r="T1445" s="545"/>
    </row>
    <row r="1446" spans="1:20" ht="14">
      <c r="A1446" s="1"/>
      <c r="C1446" s="545">
        <v>30341011614</v>
      </c>
      <c r="D1446" s="545" t="s">
        <v>873</v>
      </c>
      <c r="E1446" s="546">
        <v>45950</v>
      </c>
      <c r="F1446" s="545"/>
      <c r="G1446" s="546"/>
      <c r="H1446" s="546"/>
      <c r="I1446" s="545" t="s">
        <v>664</v>
      </c>
      <c r="J1446" s="545" t="s">
        <v>677</v>
      </c>
      <c r="K1446" s="545"/>
      <c r="L1446" s="545"/>
      <c r="M1446" s="545"/>
      <c r="N1446" s="545" t="s">
        <v>879</v>
      </c>
      <c r="O1446" s="545"/>
      <c r="P1446" s="545"/>
      <c r="Q1446" s="545"/>
      <c r="R1446" s="545"/>
      <c r="S1446" s="545"/>
      <c r="T1446" s="545"/>
    </row>
    <row r="1447" spans="1:20" ht="14">
      <c r="A1447" s="1"/>
      <c r="C1447" s="545">
        <v>30341011614</v>
      </c>
      <c r="D1447" s="545" t="s">
        <v>873</v>
      </c>
      <c r="E1447" s="546">
        <v>45950</v>
      </c>
      <c r="F1447" s="545"/>
      <c r="G1447" s="546"/>
      <c r="H1447" s="546"/>
      <c r="I1447" s="545" t="s">
        <v>667</v>
      </c>
      <c r="J1447" s="545" t="s">
        <v>659</v>
      </c>
      <c r="K1447" s="545"/>
      <c r="L1447" s="545"/>
      <c r="M1447" s="545"/>
      <c r="N1447" s="545" t="s">
        <v>879</v>
      </c>
      <c r="O1447" s="545"/>
      <c r="P1447" s="545"/>
      <c r="Q1447" s="545"/>
      <c r="R1447" s="545"/>
      <c r="S1447" s="545"/>
      <c r="T1447" s="545"/>
    </row>
    <row r="1448" spans="1:20" ht="14">
      <c r="A1448" s="1"/>
      <c r="C1448" s="545">
        <v>30341011614</v>
      </c>
      <c r="D1448" s="545" t="s">
        <v>873</v>
      </c>
      <c r="E1448" s="546">
        <v>45950</v>
      </c>
      <c r="F1448" s="545"/>
      <c r="G1448" s="546"/>
      <c r="H1448" s="546"/>
      <c r="I1448" s="545" t="s">
        <v>668</v>
      </c>
      <c r="J1448" s="545" t="s">
        <v>669</v>
      </c>
      <c r="K1448" s="545"/>
      <c r="L1448" s="545"/>
      <c r="M1448" s="545"/>
      <c r="N1448" s="545" t="s">
        <v>879</v>
      </c>
      <c r="O1448" s="545"/>
      <c r="P1448" s="545"/>
      <c r="Q1448" s="545"/>
      <c r="R1448" s="545"/>
      <c r="S1448" s="545"/>
      <c r="T1448" s="545"/>
    </row>
    <row r="1449" spans="1:20" ht="14">
      <c r="A1449" s="1"/>
      <c r="C1449" s="545">
        <v>30341011614</v>
      </c>
      <c r="D1449" s="545" t="s">
        <v>873</v>
      </c>
      <c r="E1449" s="546">
        <v>45950</v>
      </c>
      <c r="F1449" s="545"/>
      <c r="G1449" s="546"/>
      <c r="H1449" s="546"/>
      <c r="I1449" s="545" t="s">
        <v>670</v>
      </c>
      <c r="J1449" s="545" t="s">
        <v>633</v>
      </c>
      <c r="K1449" s="545"/>
      <c r="L1449" s="545"/>
      <c r="M1449" s="544">
        <v>97.1</v>
      </c>
      <c r="N1449" s="545" t="s">
        <v>879</v>
      </c>
      <c r="O1449" s="545"/>
      <c r="P1449" s="545"/>
      <c r="Q1449" s="545"/>
      <c r="R1449" s="545"/>
      <c r="S1449" s="545"/>
      <c r="T1449" s="545"/>
    </row>
    <row r="1450" spans="1:20" ht="14">
      <c r="A1450" s="1"/>
      <c r="C1450" s="545">
        <v>30341011614</v>
      </c>
      <c r="D1450" s="545" t="s">
        <v>873</v>
      </c>
      <c r="E1450" s="546">
        <v>45950</v>
      </c>
      <c r="F1450" s="545"/>
      <c r="G1450" s="546"/>
      <c r="H1450" s="546"/>
      <c r="I1450" s="545" t="s">
        <v>671</v>
      </c>
      <c r="J1450" s="545" t="s">
        <v>671</v>
      </c>
      <c r="K1450" s="545"/>
      <c r="L1450" s="545"/>
      <c r="M1450" s="545"/>
      <c r="N1450" s="545" t="s">
        <v>879</v>
      </c>
      <c r="O1450" s="545"/>
      <c r="P1450" s="545"/>
      <c r="Q1450" s="545"/>
      <c r="R1450" s="545"/>
      <c r="S1450" s="545"/>
      <c r="T1450" s="545"/>
    </row>
    <row r="1451" spans="1:20" ht="14">
      <c r="A1451" s="1"/>
      <c r="C1451" s="542">
        <v>30341011614</v>
      </c>
      <c r="D1451" s="542" t="s">
        <v>873</v>
      </c>
      <c r="E1451" s="543">
        <v>45980</v>
      </c>
      <c r="F1451" s="542">
        <v>31</v>
      </c>
      <c r="G1451" s="543">
        <v>45941</v>
      </c>
      <c r="H1451" s="543">
        <v>45972</v>
      </c>
      <c r="I1451" s="542" t="s">
        <v>648</v>
      </c>
      <c r="J1451" s="542" t="s">
        <v>690</v>
      </c>
      <c r="K1451" s="542">
        <v>97.3</v>
      </c>
      <c r="L1451" s="542" t="s">
        <v>592</v>
      </c>
      <c r="M1451" s="542"/>
      <c r="N1451" s="542" t="s">
        <v>880</v>
      </c>
      <c r="O1451" s="542"/>
      <c r="P1451" s="542"/>
      <c r="Q1451" s="542"/>
      <c r="R1451" s="542"/>
      <c r="S1451" s="542"/>
      <c r="T1451" s="542"/>
    </row>
    <row r="1452" spans="1:20" ht="14">
      <c r="A1452" s="1"/>
      <c r="C1452" s="542">
        <v>30341011614</v>
      </c>
      <c r="D1452" s="542" t="s">
        <v>873</v>
      </c>
      <c r="E1452" s="543">
        <v>45980</v>
      </c>
      <c r="F1452" s="542">
        <v>31</v>
      </c>
      <c r="G1452" s="543">
        <v>45941</v>
      </c>
      <c r="H1452" s="543">
        <v>45972</v>
      </c>
      <c r="I1452" s="542" t="s">
        <v>651</v>
      </c>
      <c r="J1452" s="542" t="s">
        <v>652</v>
      </c>
      <c r="K1452" s="542"/>
      <c r="L1452" s="542" t="s">
        <v>653</v>
      </c>
      <c r="M1452" s="542"/>
      <c r="N1452" s="542" t="s">
        <v>880</v>
      </c>
      <c r="O1452" s="542"/>
      <c r="P1452" s="542"/>
      <c r="Q1452" s="542"/>
      <c r="R1452" s="542"/>
      <c r="S1452" s="542"/>
      <c r="T1452" s="542"/>
    </row>
    <row r="1453" spans="1:20" ht="14">
      <c r="A1453" s="1"/>
      <c r="C1453" s="542">
        <v>30341011614</v>
      </c>
      <c r="D1453" s="542" t="s">
        <v>873</v>
      </c>
      <c r="E1453" s="543">
        <v>45980</v>
      </c>
      <c r="F1453" s="542"/>
      <c r="G1453" s="543"/>
      <c r="H1453" s="543"/>
      <c r="I1453" s="542" t="s">
        <v>658</v>
      </c>
      <c r="J1453" s="542" t="s">
        <v>659</v>
      </c>
      <c r="K1453" s="542"/>
      <c r="L1453" s="542"/>
      <c r="M1453" s="542"/>
      <c r="N1453" s="542" t="s">
        <v>880</v>
      </c>
      <c r="O1453" s="542"/>
      <c r="P1453" s="542"/>
      <c r="Q1453" s="542"/>
      <c r="R1453" s="542"/>
      <c r="S1453" s="542"/>
      <c r="T1453" s="542"/>
    </row>
    <row r="1454" spans="1:20" ht="14">
      <c r="A1454" s="1"/>
      <c r="C1454" s="542">
        <v>30341011614</v>
      </c>
      <c r="D1454" s="542" t="s">
        <v>873</v>
      </c>
      <c r="E1454" s="543">
        <v>45980</v>
      </c>
      <c r="F1454" s="542"/>
      <c r="G1454" s="543"/>
      <c r="H1454" s="543"/>
      <c r="I1454" s="542" t="s">
        <v>664</v>
      </c>
      <c r="J1454" s="542" t="s">
        <v>682</v>
      </c>
      <c r="K1454" s="542"/>
      <c r="L1454" s="542"/>
      <c r="M1454" s="542"/>
      <c r="N1454" s="542" t="s">
        <v>880</v>
      </c>
      <c r="O1454" s="542"/>
      <c r="P1454" s="542"/>
      <c r="Q1454" s="542"/>
      <c r="R1454" s="542"/>
      <c r="S1454" s="542"/>
      <c r="T1454" s="542"/>
    </row>
    <row r="1455" spans="1:20" ht="14">
      <c r="A1455" s="1"/>
      <c r="C1455" s="542">
        <v>30341011614</v>
      </c>
      <c r="D1455" s="542" t="s">
        <v>873</v>
      </c>
      <c r="E1455" s="543">
        <v>45980</v>
      </c>
      <c r="F1455" s="542"/>
      <c r="G1455" s="543"/>
      <c r="H1455" s="543"/>
      <c r="I1455" s="542" t="s">
        <v>667</v>
      </c>
      <c r="J1455" s="542" t="s">
        <v>659</v>
      </c>
      <c r="K1455" s="542"/>
      <c r="L1455" s="542"/>
      <c r="M1455" s="542"/>
      <c r="N1455" s="542" t="s">
        <v>880</v>
      </c>
      <c r="O1455" s="542"/>
      <c r="P1455" s="542"/>
      <c r="Q1455" s="542"/>
      <c r="R1455" s="542"/>
      <c r="S1455" s="542"/>
      <c r="T1455" s="542"/>
    </row>
    <row r="1456" spans="1:20" ht="14">
      <c r="A1456" s="1"/>
      <c r="C1456" s="542">
        <v>30341011614</v>
      </c>
      <c r="D1456" s="542" t="s">
        <v>873</v>
      </c>
      <c r="E1456" s="543">
        <v>45980</v>
      </c>
      <c r="F1456" s="542"/>
      <c r="G1456" s="543"/>
      <c r="H1456" s="543"/>
      <c r="I1456" s="542" t="s">
        <v>668</v>
      </c>
      <c r="J1456" s="542" t="s">
        <v>669</v>
      </c>
      <c r="K1456" s="542"/>
      <c r="L1456" s="542"/>
      <c r="M1456" s="542"/>
      <c r="N1456" s="542" t="s">
        <v>880</v>
      </c>
      <c r="O1456" s="542"/>
      <c r="P1456" s="542"/>
      <c r="Q1456" s="542"/>
      <c r="R1456" s="542"/>
      <c r="S1456" s="542"/>
      <c r="T1456" s="542"/>
    </row>
    <row r="1457" spans="1:20" ht="14">
      <c r="A1457" s="1"/>
      <c r="C1457" s="542">
        <v>30341011614</v>
      </c>
      <c r="D1457" s="542" t="s">
        <v>873</v>
      </c>
      <c r="E1457" s="543">
        <v>45980</v>
      </c>
      <c r="F1457" s="542"/>
      <c r="G1457" s="543"/>
      <c r="H1457" s="543"/>
      <c r="I1457" s="542" t="s">
        <v>670</v>
      </c>
      <c r="J1457" s="542" t="s">
        <v>633</v>
      </c>
      <c r="K1457" s="542"/>
      <c r="L1457" s="542"/>
      <c r="M1457" s="544">
        <v>97.3</v>
      </c>
      <c r="N1457" s="542" t="s">
        <v>880</v>
      </c>
      <c r="O1457" s="542"/>
      <c r="P1457" s="542"/>
      <c r="Q1457" s="542"/>
      <c r="R1457" s="542"/>
      <c r="S1457" s="542"/>
      <c r="T1457" s="542"/>
    </row>
    <row r="1458" spans="1:20" ht="14">
      <c r="A1458" s="1"/>
      <c r="C1458" s="542">
        <v>30341011614</v>
      </c>
      <c r="D1458" s="542" t="s">
        <v>873</v>
      </c>
      <c r="E1458" s="543">
        <v>45980</v>
      </c>
      <c r="F1458" s="542"/>
      <c r="G1458" s="543"/>
      <c r="H1458" s="543"/>
      <c r="I1458" s="542" t="s">
        <v>671</v>
      </c>
      <c r="J1458" s="542" t="s">
        <v>671</v>
      </c>
      <c r="K1458" s="542"/>
      <c r="L1458" s="542"/>
      <c r="M1458" s="542"/>
      <c r="N1458" s="542" t="s">
        <v>880</v>
      </c>
      <c r="O1458" s="542"/>
      <c r="P1458" s="542"/>
      <c r="Q1458" s="542"/>
      <c r="R1458" s="542"/>
      <c r="S1458" s="542"/>
      <c r="T1458" s="542"/>
    </row>
    <row r="1459" spans="1:20" ht="14">
      <c r="A1459" s="1"/>
      <c r="C1459" s="545">
        <v>30341011614</v>
      </c>
      <c r="D1459" s="545" t="s">
        <v>873</v>
      </c>
      <c r="E1459" s="546">
        <v>46010</v>
      </c>
      <c r="F1459" s="545">
        <v>30</v>
      </c>
      <c r="G1459" s="546">
        <v>45972</v>
      </c>
      <c r="H1459" s="546">
        <v>46002</v>
      </c>
      <c r="I1459" s="545" t="s">
        <v>648</v>
      </c>
      <c r="J1459" s="545" t="s">
        <v>690</v>
      </c>
      <c r="K1459" s="545">
        <v>93.7</v>
      </c>
      <c r="L1459" s="545" t="s">
        <v>592</v>
      </c>
      <c r="M1459" s="545"/>
      <c r="N1459" s="545" t="s">
        <v>881</v>
      </c>
      <c r="O1459" s="545"/>
      <c r="P1459" s="545"/>
      <c r="Q1459" s="545"/>
      <c r="R1459" s="545"/>
      <c r="S1459" s="545"/>
      <c r="T1459" s="545"/>
    </row>
    <row r="1460" spans="1:20" ht="14">
      <c r="A1460" s="1"/>
      <c r="C1460" s="545">
        <v>30341011614</v>
      </c>
      <c r="D1460" s="545" t="s">
        <v>873</v>
      </c>
      <c r="E1460" s="546">
        <v>46010</v>
      </c>
      <c r="F1460" s="545">
        <v>30</v>
      </c>
      <c r="G1460" s="546">
        <v>45972</v>
      </c>
      <c r="H1460" s="546">
        <v>46002</v>
      </c>
      <c r="I1460" s="545" t="s">
        <v>651</v>
      </c>
      <c r="J1460" s="545" t="s">
        <v>652</v>
      </c>
      <c r="K1460" s="545"/>
      <c r="L1460" s="545" t="s">
        <v>653</v>
      </c>
      <c r="M1460" s="545"/>
      <c r="N1460" s="545" t="s">
        <v>881</v>
      </c>
      <c r="O1460" s="545"/>
      <c r="P1460" s="545"/>
      <c r="Q1460" s="545"/>
      <c r="R1460" s="545"/>
      <c r="S1460" s="545"/>
      <c r="T1460" s="545"/>
    </row>
    <row r="1461" spans="1:20" ht="14">
      <c r="A1461" s="1"/>
      <c r="C1461" s="545">
        <v>30341011614</v>
      </c>
      <c r="D1461" s="545" t="s">
        <v>873</v>
      </c>
      <c r="E1461" s="546">
        <v>46010</v>
      </c>
      <c r="F1461" s="545"/>
      <c r="G1461" s="546"/>
      <c r="H1461" s="546"/>
      <c r="I1461" s="545" t="s">
        <v>658</v>
      </c>
      <c r="J1461" s="545" t="s">
        <v>659</v>
      </c>
      <c r="K1461" s="545"/>
      <c r="L1461" s="545"/>
      <c r="M1461" s="545"/>
      <c r="N1461" s="545" t="s">
        <v>881</v>
      </c>
      <c r="O1461" s="545"/>
      <c r="P1461" s="545"/>
      <c r="Q1461" s="545"/>
      <c r="R1461" s="545"/>
      <c r="S1461" s="545"/>
      <c r="T1461" s="545"/>
    </row>
    <row r="1462" spans="1:20" ht="14">
      <c r="A1462" s="1"/>
      <c r="C1462" s="545">
        <v>30341011614</v>
      </c>
      <c r="D1462" s="545" t="s">
        <v>873</v>
      </c>
      <c r="E1462" s="546">
        <v>46010</v>
      </c>
      <c r="F1462" s="545"/>
      <c r="G1462" s="546"/>
      <c r="H1462" s="546"/>
      <c r="I1462" s="545" t="s">
        <v>664</v>
      </c>
      <c r="J1462" s="545" t="s">
        <v>677</v>
      </c>
      <c r="K1462" s="545"/>
      <c r="L1462" s="545"/>
      <c r="M1462" s="545"/>
      <c r="N1462" s="545" t="s">
        <v>881</v>
      </c>
      <c r="O1462" s="545"/>
      <c r="P1462" s="545"/>
      <c r="Q1462" s="545"/>
      <c r="R1462" s="545"/>
      <c r="S1462" s="545"/>
      <c r="T1462" s="545"/>
    </row>
    <row r="1463" spans="1:20" ht="14">
      <c r="A1463" s="1"/>
      <c r="C1463" s="545">
        <v>30341011614</v>
      </c>
      <c r="D1463" s="545" t="s">
        <v>873</v>
      </c>
      <c r="E1463" s="546">
        <v>46010</v>
      </c>
      <c r="F1463" s="545"/>
      <c r="G1463" s="546"/>
      <c r="H1463" s="546"/>
      <c r="I1463" s="545" t="s">
        <v>667</v>
      </c>
      <c r="J1463" s="545" t="s">
        <v>659</v>
      </c>
      <c r="K1463" s="545"/>
      <c r="L1463" s="545"/>
      <c r="M1463" s="545"/>
      <c r="N1463" s="545" t="s">
        <v>881</v>
      </c>
      <c r="O1463" s="545"/>
      <c r="P1463" s="545"/>
      <c r="Q1463" s="545"/>
      <c r="R1463" s="545"/>
      <c r="S1463" s="545"/>
      <c r="T1463" s="545"/>
    </row>
    <row r="1464" spans="1:20" ht="14">
      <c r="A1464" s="1"/>
      <c r="C1464" s="545">
        <v>30341011614</v>
      </c>
      <c r="D1464" s="545" t="s">
        <v>873</v>
      </c>
      <c r="E1464" s="546">
        <v>46010</v>
      </c>
      <c r="F1464" s="545"/>
      <c r="G1464" s="546"/>
      <c r="H1464" s="546"/>
      <c r="I1464" s="545" t="s">
        <v>668</v>
      </c>
      <c r="J1464" s="545" t="s">
        <v>669</v>
      </c>
      <c r="K1464" s="545"/>
      <c r="L1464" s="545"/>
      <c r="M1464" s="545"/>
      <c r="N1464" s="545" t="s">
        <v>881</v>
      </c>
      <c r="O1464" s="545"/>
      <c r="P1464" s="545"/>
      <c r="Q1464" s="545"/>
      <c r="R1464" s="545"/>
      <c r="S1464" s="545"/>
      <c r="T1464" s="545"/>
    </row>
    <row r="1465" spans="1:20" ht="14">
      <c r="A1465" s="1"/>
      <c r="C1465" s="545">
        <v>30341011614</v>
      </c>
      <c r="D1465" s="545" t="s">
        <v>873</v>
      </c>
      <c r="E1465" s="546">
        <v>46010</v>
      </c>
      <c r="F1465" s="545"/>
      <c r="G1465" s="546"/>
      <c r="H1465" s="546"/>
      <c r="I1465" s="545" t="s">
        <v>670</v>
      </c>
      <c r="J1465" s="545" t="s">
        <v>633</v>
      </c>
      <c r="K1465" s="545"/>
      <c r="L1465" s="545"/>
      <c r="M1465" s="544">
        <v>93.7</v>
      </c>
      <c r="N1465" s="545" t="s">
        <v>881</v>
      </c>
      <c r="O1465" s="545"/>
      <c r="P1465" s="545"/>
      <c r="Q1465" s="545"/>
      <c r="R1465" s="545"/>
      <c r="S1465" s="545"/>
      <c r="T1465" s="545"/>
    </row>
    <row r="1466" spans="1:20" ht="14">
      <c r="A1466" s="1"/>
      <c r="C1466" s="545">
        <v>30341011614</v>
      </c>
      <c r="D1466" s="545" t="s">
        <v>873</v>
      </c>
      <c r="E1466" s="546">
        <v>46010</v>
      </c>
      <c r="F1466" s="545"/>
      <c r="G1466" s="546"/>
      <c r="H1466" s="546"/>
      <c r="I1466" s="545" t="s">
        <v>671</v>
      </c>
      <c r="J1466" s="545" t="s">
        <v>671</v>
      </c>
      <c r="K1466" s="545"/>
      <c r="L1466" s="545"/>
      <c r="M1466" s="545"/>
      <c r="N1466" s="545" t="s">
        <v>881</v>
      </c>
      <c r="O1466" s="545"/>
      <c r="P1466" s="545"/>
      <c r="Q1466" s="545"/>
      <c r="R1466" s="545"/>
      <c r="S1466" s="545"/>
      <c r="T1466" s="545"/>
    </row>
    <row r="1467" spans="1:20" ht="14">
      <c r="A1467" s="1"/>
      <c r="C1467" s="545">
        <v>30341011614</v>
      </c>
      <c r="D1467" s="545" t="s">
        <v>873</v>
      </c>
      <c r="E1467" s="546">
        <v>46042</v>
      </c>
      <c r="F1467" s="545">
        <v>31</v>
      </c>
      <c r="G1467" s="546">
        <v>46002</v>
      </c>
      <c r="H1467" s="546">
        <v>46033</v>
      </c>
      <c r="I1467" s="545" t="s">
        <v>648</v>
      </c>
      <c r="J1467" s="545" t="s">
        <v>690</v>
      </c>
      <c r="K1467" s="545">
        <v>92.27</v>
      </c>
      <c r="L1467" s="545" t="s">
        <v>592</v>
      </c>
      <c r="M1467" s="545"/>
      <c r="N1467" s="545" t="s">
        <v>882</v>
      </c>
      <c r="O1467" s="545"/>
      <c r="P1467" s="545"/>
      <c r="Q1467" s="545"/>
      <c r="R1467" s="545"/>
      <c r="S1467" s="545"/>
      <c r="T1467" s="545"/>
    </row>
    <row r="1468" spans="1:20" ht="14">
      <c r="A1468" s="1"/>
      <c r="C1468" s="545">
        <v>30341011614</v>
      </c>
      <c r="D1468" s="545" t="s">
        <v>873</v>
      </c>
      <c r="E1468" s="546">
        <v>46042</v>
      </c>
      <c r="F1468" s="545">
        <v>31</v>
      </c>
      <c r="G1468" s="546">
        <v>46002</v>
      </c>
      <c r="H1468" s="546">
        <v>46033</v>
      </c>
      <c r="I1468" s="545" t="s">
        <v>651</v>
      </c>
      <c r="J1468" s="545" t="s">
        <v>652</v>
      </c>
      <c r="K1468" s="545"/>
      <c r="L1468" s="545" t="s">
        <v>653</v>
      </c>
      <c r="M1468" s="545"/>
      <c r="N1468" s="545" t="s">
        <v>882</v>
      </c>
      <c r="O1468" s="545"/>
      <c r="P1468" s="545"/>
      <c r="Q1468" s="545"/>
      <c r="R1468" s="545"/>
      <c r="S1468" s="545"/>
      <c r="T1468" s="545"/>
    </row>
    <row r="1469" spans="1:20" ht="14">
      <c r="A1469" s="1"/>
      <c r="C1469" s="545">
        <v>30341011614</v>
      </c>
      <c r="D1469" s="545" t="s">
        <v>873</v>
      </c>
      <c r="E1469" s="546">
        <v>46042</v>
      </c>
      <c r="F1469" s="545"/>
      <c r="G1469" s="546"/>
      <c r="H1469" s="546"/>
      <c r="I1469" s="545" t="s">
        <v>658</v>
      </c>
      <c r="J1469" s="545" t="s">
        <v>659</v>
      </c>
      <c r="K1469" s="545"/>
      <c r="L1469" s="545"/>
      <c r="M1469" s="545"/>
      <c r="N1469" s="545" t="s">
        <v>882</v>
      </c>
      <c r="O1469" s="545"/>
      <c r="P1469" s="545"/>
      <c r="Q1469" s="545"/>
      <c r="R1469" s="545"/>
      <c r="S1469" s="545"/>
      <c r="T1469" s="545"/>
    </row>
    <row r="1470" spans="1:20" ht="14">
      <c r="A1470" s="1"/>
      <c r="C1470" s="545">
        <v>30341011614</v>
      </c>
      <c r="D1470" s="545" t="s">
        <v>873</v>
      </c>
      <c r="E1470" s="546">
        <v>46042</v>
      </c>
      <c r="F1470" s="545"/>
      <c r="G1470" s="546"/>
      <c r="H1470" s="546"/>
      <c r="I1470" s="545" t="s">
        <v>668</v>
      </c>
      <c r="J1470" s="545" t="s">
        <v>669</v>
      </c>
      <c r="K1470" s="545"/>
      <c r="L1470" s="545"/>
      <c r="M1470" s="545"/>
      <c r="N1470" s="545" t="s">
        <v>882</v>
      </c>
      <c r="O1470" s="545"/>
      <c r="P1470" s="545"/>
      <c r="Q1470" s="545"/>
      <c r="R1470" s="545"/>
      <c r="S1470" s="545"/>
      <c r="T1470" s="545"/>
    </row>
    <row r="1471" spans="1:20" ht="14">
      <c r="A1471" s="1"/>
      <c r="C1471" s="545">
        <v>30341011614</v>
      </c>
      <c r="D1471" s="545" t="s">
        <v>873</v>
      </c>
      <c r="E1471" s="546">
        <v>46042</v>
      </c>
      <c r="F1471" s="545"/>
      <c r="G1471" s="546"/>
      <c r="H1471" s="546"/>
      <c r="I1471" s="545" t="s">
        <v>670</v>
      </c>
      <c r="J1471" s="545" t="s">
        <v>633</v>
      </c>
      <c r="K1471" s="545"/>
      <c r="L1471" s="545"/>
      <c r="M1471" s="544">
        <v>92.27</v>
      </c>
      <c r="N1471" s="545" t="s">
        <v>882</v>
      </c>
      <c r="O1471" s="545"/>
      <c r="P1471" s="545"/>
      <c r="Q1471" s="545"/>
      <c r="R1471" s="545"/>
      <c r="S1471" s="545"/>
      <c r="T1471" s="545"/>
    </row>
    <row r="1472" spans="1:20" ht="14">
      <c r="A1472" s="1"/>
      <c r="C1472" s="545">
        <v>30341011614</v>
      </c>
      <c r="D1472" s="545" t="s">
        <v>873</v>
      </c>
      <c r="E1472" s="546">
        <v>46042</v>
      </c>
      <c r="F1472" s="545"/>
      <c r="G1472" s="546"/>
      <c r="H1472" s="546"/>
      <c r="I1472" s="545" t="s">
        <v>671</v>
      </c>
      <c r="J1472" s="545" t="s">
        <v>671</v>
      </c>
      <c r="K1472" s="545"/>
      <c r="L1472" s="545"/>
      <c r="M1472" s="545"/>
      <c r="N1472" s="545" t="s">
        <v>882</v>
      </c>
      <c r="O1472" s="545"/>
      <c r="P1472" s="545"/>
      <c r="Q1472" s="545"/>
      <c r="R1472" s="545"/>
      <c r="S1472" s="545"/>
      <c r="T1472" s="545"/>
    </row>
    <row r="1473" spans="1:20" ht="14">
      <c r="A1473" s="1"/>
      <c r="C1473" s="542">
        <v>30342254042</v>
      </c>
      <c r="D1473" s="542" t="s">
        <v>883</v>
      </c>
      <c r="E1473" s="543">
        <v>45860</v>
      </c>
      <c r="F1473" s="542">
        <v>22</v>
      </c>
      <c r="G1473" s="543">
        <v>45817</v>
      </c>
      <c r="H1473" s="543">
        <v>45839</v>
      </c>
      <c r="I1473" s="542" t="s">
        <v>648</v>
      </c>
      <c r="J1473" s="542" t="s">
        <v>649</v>
      </c>
      <c r="K1473" s="542">
        <v>286.22000000000003</v>
      </c>
      <c r="L1473" s="542" t="s">
        <v>592</v>
      </c>
      <c r="M1473" s="542"/>
      <c r="N1473" s="542" t="s">
        <v>821</v>
      </c>
      <c r="O1473" s="542"/>
      <c r="P1473" s="542"/>
      <c r="Q1473" s="542"/>
      <c r="R1473" s="542"/>
      <c r="S1473" s="542"/>
      <c r="T1473" s="542"/>
    </row>
    <row r="1474" spans="1:20" ht="14">
      <c r="A1474" s="1"/>
      <c r="C1474" s="542">
        <v>30342254042</v>
      </c>
      <c r="D1474" s="542" t="s">
        <v>883</v>
      </c>
      <c r="E1474" s="543">
        <v>45860</v>
      </c>
      <c r="F1474" s="542">
        <v>22</v>
      </c>
      <c r="G1474" s="543">
        <v>45817</v>
      </c>
      <c r="H1474" s="543">
        <v>45839</v>
      </c>
      <c r="I1474" s="542" t="s">
        <v>651</v>
      </c>
      <c r="J1474" s="542" t="s">
        <v>652</v>
      </c>
      <c r="K1474" s="542"/>
      <c r="L1474" s="542" t="s">
        <v>653</v>
      </c>
      <c r="M1474" s="542"/>
      <c r="N1474" s="542" t="s">
        <v>821</v>
      </c>
      <c r="O1474" s="542"/>
      <c r="P1474" s="542"/>
      <c r="Q1474" s="542"/>
      <c r="R1474" s="542"/>
      <c r="S1474" s="542"/>
      <c r="T1474" s="542"/>
    </row>
    <row r="1475" spans="1:20" ht="14">
      <c r="A1475" s="1"/>
      <c r="C1475" s="542">
        <v>30342254042</v>
      </c>
      <c r="D1475" s="542" t="s">
        <v>883</v>
      </c>
      <c r="E1475" s="543">
        <v>45860</v>
      </c>
      <c r="F1475" s="542">
        <v>8</v>
      </c>
      <c r="G1475" s="543">
        <v>45839</v>
      </c>
      <c r="H1475" s="543">
        <v>45847</v>
      </c>
      <c r="I1475" s="542" t="s">
        <v>648</v>
      </c>
      <c r="J1475" s="542" t="s">
        <v>649</v>
      </c>
      <c r="K1475" s="547">
        <v>139.43</v>
      </c>
      <c r="L1475" s="542" t="s">
        <v>592</v>
      </c>
      <c r="M1475" s="542"/>
      <c r="N1475" s="542" t="s">
        <v>823</v>
      </c>
      <c r="O1475" s="542"/>
      <c r="P1475" s="542"/>
      <c r="Q1475" s="542"/>
      <c r="R1475" s="542"/>
      <c r="S1475" s="542"/>
      <c r="T1475" s="542"/>
    </row>
    <row r="1476" spans="1:20" ht="14">
      <c r="A1476" s="1"/>
      <c r="C1476" s="542">
        <v>30342254042</v>
      </c>
      <c r="D1476" s="542" t="s">
        <v>883</v>
      </c>
      <c r="E1476" s="543">
        <v>45860</v>
      </c>
      <c r="F1476" s="542">
        <v>8</v>
      </c>
      <c r="G1476" s="543">
        <v>45839</v>
      </c>
      <c r="H1476" s="543">
        <v>45847</v>
      </c>
      <c r="I1476" s="542" t="s">
        <v>651</v>
      </c>
      <c r="J1476" s="542" t="s">
        <v>652</v>
      </c>
      <c r="K1476" s="542"/>
      <c r="L1476" s="542" t="s">
        <v>653</v>
      </c>
      <c r="M1476" s="542"/>
      <c r="N1476" s="542" t="s">
        <v>823</v>
      </c>
      <c r="O1476" s="542"/>
      <c r="P1476" s="542"/>
      <c r="Q1476" s="542"/>
      <c r="R1476" s="542"/>
      <c r="S1476" s="542"/>
      <c r="T1476" s="542"/>
    </row>
    <row r="1477" spans="1:20" ht="14">
      <c r="A1477" s="1"/>
      <c r="C1477" s="542">
        <v>30342254042</v>
      </c>
      <c r="D1477" s="542" t="s">
        <v>883</v>
      </c>
      <c r="E1477" s="543">
        <v>45860</v>
      </c>
      <c r="F1477" s="542"/>
      <c r="G1477" s="543"/>
      <c r="H1477" s="543"/>
      <c r="I1477" s="542" t="s">
        <v>658</v>
      </c>
      <c r="J1477" s="542" t="s">
        <v>659</v>
      </c>
      <c r="K1477" s="542"/>
      <c r="L1477" s="542"/>
      <c r="M1477" s="542"/>
      <c r="N1477" s="542" t="s">
        <v>884</v>
      </c>
      <c r="O1477" s="542"/>
      <c r="P1477" s="542"/>
      <c r="Q1477" s="542"/>
      <c r="R1477" s="542"/>
      <c r="S1477" s="542"/>
      <c r="T1477" s="542"/>
    </row>
    <row r="1478" spans="1:20" ht="14">
      <c r="A1478" s="1"/>
      <c r="C1478" s="542">
        <v>30342254042</v>
      </c>
      <c r="D1478" s="542" t="s">
        <v>883</v>
      </c>
      <c r="E1478" s="543">
        <v>45860</v>
      </c>
      <c r="F1478" s="542"/>
      <c r="G1478" s="543"/>
      <c r="H1478" s="543"/>
      <c r="I1478" s="542" t="s">
        <v>664</v>
      </c>
      <c r="J1478" s="542" t="s">
        <v>665</v>
      </c>
      <c r="K1478" s="542"/>
      <c r="L1478" s="542"/>
      <c r="M1478" s="542"/>
      <c r="N1478" s="542" t="s">
        <v>884</v>
      </c>
      <c r="O1478" s="542"/>
      <c r="P1478" s="542"/>
      <c r="Q1478" s="542"/>
      <c r="R1478" s="542"/>
      <c r="S1478" s="542"/>
      <c r="T1478" s="542"/>
    </row>
    <row r="1479" spans="1:20" ht="14">
      <c r="A1479" s="1"/>
      <c r="C1479" s="542">
        <v>30342254042</v>
      </c>
      <c r="D1479" s="542" t="s">
        <v>883</v>
      </c>
      <c r="E1479" s="543">
        <v>45860</v>
      </c>
      <c r="F1479" s="542"/>
      <c r="G1479" s="543"/>
      <c r="H1479" s="543"/>
      <c r="I1479" s="542" t="s">
        <v>664</v>
      </c>
      <c r="J1479" s="542" t="s">
        <v>666</v>
      </c>
      <c r="K1479" s="542"/>
      <c r="L1479" s="542"/>
      <c r="M1479" s="542"/>
      <c r="N1479" s="542" t="s">
        <v>884</v>
      </c>
      <c r="O1479" s="542"/>
      <c r="P1479" s="542"/>
      <c r="Q1479" s="542"/>
      <c r="R1479" s="542"/>
      <c r="S1479" s="542"/>
      <c r="T1479" s="542"/>
    </row>
    <row r="1480" spans="1:20" ht="14">
      <c r="A1480" s="1"/>
      <c r="C1480" s="542">
        <v>30342254042</v>
      </c>
      <c r="D1480" s="542" t="s">
        <v>883</v>
      </c>
      <c r="E1480" s="543">
        <v>45860</v>
      </c>
      <c r="F1480" s="542"/>
      <c r="G1480" s="543"/>
      <c r="H1480" s="543"/>
      <c r="I1480" s="542" t="s">
        <v>667</v>
      </c>
      <c r="J1480" s="542" t="s">
        <v>659</v>
      </c>
      <c r="K1480" s="542"/>
      <c r="L1480" s="542"/>
      <c r="M1480" s="542"/>
      <c r="N1480" s="542" t="s">
        <v>884</v>
      </c>
      <c r="O1480" s="542"/>
      <c r="P1480" s="542"/>
      <c r="Q1480" s="542"/>
      <c r="R1480" s="542"/>
      <c r="S1480" s="542"/>
      <c r="T1480" s="542"/>
    </row>
    <row r="1481" spans="1:20" ht="14">
      <c r="A1481" s="1"/>
      <c r="C1481" s="542">
        <v>30342254042</v>
      </c>
      <c r="D1481" s="542" t="s">
        <v>883</v>
      </c>
      <c r="E1481" s="543">
        <v>45860</v>
      </c>
      <c r="F1481" s="542"/>
      <c r="G1481" s="543"/>
      <c r="H1481" s="543"/>
      <c r="I1481" s="542" t="s">
        <v>668</v>
      </c>
      <c r="J1481" s="542" t="s">
        <v>669</v>
      </c>
      <c r="K1481" s="542"/>
      <c r="L1481" s="542"/>
      <c r="M1481" s="542"/>
      <c r="N1481" s="542" t="s">
        <v>884</v>
      </c>
      <c r="O1481" s="542"/>
      <c r="P1481" s="542"/>
      <c r="Q1481" s="542"/>
      <c r="R1481" s="542"/>
      <c r="S1481" s="542"/>
      <c r="T1481" s="542"/>
    </row>
    <row r="1482" spans="1:20" ht="14">
      <c r="A1482" s="1"/>
      <c r="C1482" s="542">
        <v>30342254042</v>
      </c>
      <c r="D1482" s="542" t="s">
        <v>883</v>
      </c>
      <c r="E1482" s="543">
        <v>45860</v>
      </c>
      <c r="F1482" s="542"/>
      <c r="G1482" s="543"/>
      <c r="H1482" s="543"/>
      <c r="I1482" s="542" t="s">
        <v>670</v>
      </c>
      <c r="J1482" s="542" t="s">
        <v>633</v>
      </c>
      <c r="K1482" s="544">
        <f>K1476+K1477+K1475</f>
        <v>139.43</v>
      </c>
      <c r="L1482" s="542" t="s">
        <v>592</v>
      </c>
      <c r="M1482" s="542">
        <v>425.65</v>
      </c>
      <c r="N1482" s="542" t="s">
        <v>884</v>
      </c>
      <c r="O1482" s="542"/>
      <c r="P1482" s="542"/>
      <c r="Q1482" s="542"/>
      <c r="R1482" s="542"/>
      <c r="S1482" s="542"/>
      <c r="T1482" s="542"/>
    </row>
    <row r="1483" spans="1:20" ht="14">
      <c r="A1483" s="1"/>
      <c r="C1483" s="542">
        <v>30342254042</v>
      </c>
      <c r="D1483" s="542" t="s">
        <v>883</v>
      </c>
      <c r="E1483" s="543">
        <v>45860</v>
      </c>
      <c r="F1483" s="542"/>
      <c r="G1483" s="543"/>
      <c r="H1483" s="543"/>
      <c r="I1483" s="542" t="s">
        <v>671</v>
      </c>
      <c r="J1483" s="542" t="s">
        <v>671</v>
      </c>
      <c r="K1483" s="542"/>
      <c r="L1483" s="542"/>
      <c r="M1483" s="542"/>
      <c r="N1483" s="542" t="s">
        <v>884</v>
      </c>
      <c r="O1483" s="542"/>
      <c r="P1483" s="542"/>
      <c r="Q1483" s="542"/>
      <c r="R1483" s="542"/>
      <c r="S1483" s="542"/>
      <c r="T1483" s="542"/>
    </row>
    <row r="1484" spans="1:20" ht="14">
      <c r="A1484" s="1"/>
      <c r="C1484" s="545">
        <v>30342254042</v>
      </c>
      <c r="D1484" s="545" t="s">
        <v>883</v>
      </c>
      <c r="E1484" s="546">
        <v>45888</v>
      </c>
      <c r="F1484" s="545">
        <v>31</v>
      </c>
      <c r="G1484" s="546">
        <v>45847</v>
      </c>
      <c r="H1484" s="546">
        <v>45878</v>
      </c>
      <c r="I1484" s="545" t="s">
        <v>648</v>
      </c>
      <c r="J1484" s="545" t="s">
        <v>649</v>
      </c>
      <c r="K1484" s="545">
        <v>379.2</v>
      </c>
      <c r="L1484" s="545" t="s">
        <v>592</v>
      </c>
      <c r="M1484" s="545"/>
      <c r="N1484" s="545" t="s">
        <v>826</v>
      </c>
      <c r="O1484" s="545"/>
      <c r="P1484" s="545"/>
      <c r="Q1484" s="545"/>
      <c r="R1484" s="545"/>
      <c r="S1484" s="545"/>
      <c r="T1484" s="545"/>
    </row>
    <row r="1485" spans="1:20" ht="14">
      <c r="A1485" s="1"/>
      <c r="C1485" s="545">
        <v>30342254042</v>
      </c>
      <c r="D1485" s="545" t="s">
        <v>883</v>
      </c>
      <c r="E1485" s="546">
        <v>45888</v>
      </c>
      <c r="F1485" s="545">
        <v>31</v>
      </c>
      <c r="G1485" s="546">
        <v>45847</v>
      </c>
      <c r="H1485" s="546">
        <v>45878</v>
      </c>
      <c r="I1485" s="545" t="s">
        <v>651</v>
      </c>
      <c r="J1485" s="545" t="s">
        <v>652</v>
      </c>
      <c r="K1485" s="545"/>
      <c r="L1485" s="545" t="s">
        <v>653</v>
      </c>
      <c r="M1485" s="545"/>
      <c r="N1485" s="545" t="s">
        <v>826</v>
      </c>
      <c r="O1485" s="545"/>
      <c r="P1485" s="545"/>
      <c r="Q1485" s="545"/>
      <c r="R1485" s="545"/>
      <c r="S1485" s="545"/>
      <c r="T1485" s="545"/>
    </row>
    <row r="1486" spans="1:20" ht="14">
      <c r="A1486" s="1"/>
      <c r="C1486" s="545">
        <v>30342254042</v>
      </c>
      <c r="D1486" s="545" t="s">
        <v>883</v>
      </c>
      <c r="E1486" s="546">
        <v>45888</v>
      </c>
      <c r="F1486" s="545"/>
      <c r="G1486" s="546"/>
      <c r="H1486" s="546"/>
      <c r="I1486" s="545" t="s">
        <v>658</v>
      </c>
      <c r="J1486" s="545" t="s">
        <v>659</v>
      </c>
      <c r="K1486" s="545"/>
      <c r="L1486" s="545"/>
      <c r="M1486" s="545"/>
      <c r="N1486" s="545" t="s">
        <v>826</v>
      </c>
      <c r="O1486" s="545"/>
      <c r="P1486" s="545"/>
      <c r="Q1486" s="545"/>
      <c r="R1486" s="545"/>
      <c r="S1486" s="545"/>
      <c r="T1486" s="545"/>
    </row>
    <row r="1487" spans="1:20" ht="14">
      <c r="A1487" s="1"/>
      <c r="C1487" s="545">
        <v>30342254042</v>
      </c>
      <c r="D1487" s="545" t="s">
        <v>883</v>
      </c>
      <c r="E1487" s="546">
        <v>45888</v>
      </c>
      <c r="F1487" s="545"/>
      <c r="G1487" s="546"/>
      <c r="H1487" s="546"/>
      <c r="I1487" s="545" t="s">
        <v>664</v>
      </c>
      <c r="J1487" s="545" t="s">
        <v>674</v>
      </c>
      <c r="K1487" s="545"/>
      <c r="L1487" s="545"/>
      <c r="M1487" s="545"/>
      <c r="N1487" s="545" t="s">
        <v>826</v>
      </c>
      <c r="O1487" s="545"/>
      <c r="P1487" s="545"/>
      <c r="Q1487" s="545"/>
      <c r="R1487" s="545"/>
      <c r="S1487" s="545"/>
      <c r="T1487" s="545"/>
    </row>
    <row r="1488" spans="1:20" ht="14">
      <c r="A1488" s="1"/>
      <c r="C1488" s="545">
        <v>30342254042</v>
      </c>
      <c r="D1488" s="545" t="s">
        <v>883</v>
      </c>
      <c r="E1488" s="546">
        <v>45888</v>
      </c>
      <c r="F1488" s="545"/>
      <c r="G1488" s="546"/>
      <c r="H1488" s="546"/>
      <c r="I1488" s="545" t="s">
        <v>667</v>
      </c>
      <c r="J1488" s="545" t="s">
        <v>659</v>
      </c>
      <c r="K1488" s="545"/>
      <c r="L1488" s="545"/>
      <c r="M1488" s="545"/>
      <c r="N1488" s="545" t="s">
        <v>826</v>
      </c>
      <c r="O1488" s="545"/>
      <c r="P1488" s="545"/>
      <c r="Q1488" s="545"/>
      <c r="R1488" s="545"/>
      <c r="S1488" s="545"/>
      <c r="T1488" s="545"/>
    </row>
    <row r="1489" spans="1:20" ht="14">
      <c r="A1489" s="1"/>
      <c r="C1489" s="545">
        <v>30342254042</v>
      </c>
      <c r="D1489" s="545" t="s">
        <v>883</v>
      </c>
      <c r="E1489" s="546">
        <v>45888</v>
      </c>
      <c r="F1489" s="545"/>
      <c r="G1489" s="546"/>
      <c r="H1489" s="546"/>
      <c r="I1489" s="545" t="s">
        <v>668</v>
      </c>
      <c r="J1489" s="545" t="s">
        <v>669</v>
      </c>
      <c r="K1489" s="545"/>
      <c r="L1489" s="545"/>
      <c r="M1489" s="545"/>
      <c r="N1489" s="545" t="s">
        <v>826</v>
      </c>
      <c r="O1489" s="545"/>
      <c r="P1489" s="545"/>
      <c r="Q1489" s="545"/>
      <c r="R1489" s="545"/>
      <c r="S1489" s="545"/>
      <c r="T1489" s="545"/>
    </row>
    <row r="1490" spans="1:20" ht="14">
      <c r="A1490" s="1"/>
      <c r="C1490" s="545">
        <v>30342254042</v>
      </c>
      <c r="D1490" s="545" t="s">
        <v>883</v>
      </c>
      <c r="E1490" s="546">
        <v>45888</v>
      </c>
      <c r="F1490" s="545"/>
      <c r="G1490" s="546"/>
      <c r="H1490" s="546"/>
      <c r="I1490" s="545" t="s">
        <v>670</v>
      </c>
      <c r="J1490" s="545" t="s">
        <v>633</v>
      </c>
      <c r="K1490" s="545"/>
      <c r="L1490" s="545"/>
      <c r="M1490" s="544">
        <v>379.2</v>
      </c>
      <c r="N1490" s="545" t="s">
        <v>826</v>
      </c>
      <c r="O1490" s="545"/>
      <c r="P1490" s="545"/>
      <c r="Q1490" s="545"/>
      <c r="R1490" s="545"/>
      <c r="S1490" s="545"/>
      <c r="T1490" s="545"/>
    </row>
    <row r="1491" spans="1:20" ht="14">
      <c r="A1491" s="1"/>
      <c r="C1491" s="545">
        <v>30342254042</v>
      </c>
      <c r="D1491" s="545" t="s">
        <v>883</v>
      </c>
      <c r="E1491" s="546">
        <v>45888</v>
      </c>
      <c r="F1491" s="545"/>
      <c r="G1491" s="546"/>
      <c r="H1491" s="546"/>
      <c r="I1491" s="545" t="s">
        <v>671</v>
      </c>
      <c r="J1491" s="545" t="s">
        <v>671</v>
      </c>
      <c r="K1491" s="545"/>
      <c r="L1491" s="545"/>
      <c r="M1491" s="545"/>
      <c r="N1491" s="545" t="s">
        <v>826</v>
      </c>
      <c r="O1491" s="545"/>
      <c r="P1491" s="545"/>
      <c r="Q1491" s="545"/>
      <c r="R1491" s="545"/>
      <c r="S1491" s="545"/>
      <c r="T1491" s="545"/>
    </row>
    <row r="1492" spans="1:20" ht="14">
      <c r="A1492" s="1"/>
      <c r="C1492" s="542">
        <v>30342254042</v>
      </c>
      <c r="D1492" s="542" t="s">
        <v>883</v>
      </c>
      <c r="E1492" s="543">
        <v>45922</v>
      </c>
      <c r="F1492" s="542">
        <v>31</v>
      </c>
      <c r="G1492" s="543">
        <v>45908</v>
      </c>
      <c r="H1492" s="543">
        <v>45909</v>
      </c>
      <c r="I1492" s="542" t="s">
        <v>648</v>
      </c>
      <c r="J1492" s="542" t="s">
        <v>649</v>
      </c>
      <c r="K1492" s="542">
        <v>401.28</v>
      </c>
      <c r="L1492" s="542" t="s">
        <v>592</v>
      </c>
      <c r="M1492" s="542"/>
      <c r="N1492" s="542" t="s">
        <v>829</v>
      </c>
      <c r="O1492" s="542"/>
      <c r="P1492" s="542"/>
      <c r="Q1492" s="542"/>
      <c r="R1492" s="542"/>
      <c r="S1492" s="542"/>
      <c r="T1492" s="542"/>
    </row>
    <row r="1493" spans="1:20" ht="14">
      <c r="A1493" s="1"/>
      <c r="C1493" s="542">
        <v>30342254042</v>
      </c>
      <c r="D1493" s="542" t="s">
        <v>883</v>
      </c>
      <c r="E1493" s="543">
        <v>45922</v>
      </c>
      <c r="F1493" s="542">
        <v>31</v>
      </c>
      <c r="G1493" s="543">
        <v>45908</v>
      </c>
      <c r="H1493" s="543">
        <v>45909</v>
      </c>
      <c r="I1493" s="542" t="s">
        <v>651</v>
      </c>
      <c r="J1493" s="542" t="s">
        <v>652</v>
      </c>
      <c r="K1493" s="542"/>
      <c r="L1493" s="542" t="s">
        <v>653</v>
      </c>
      <c r="M1493" s="542"/>
      <c r="N1493" s="542" t="s">
        <v>829</v>
      </c>
      <c r="O1493" s="542"/>
      <c r="P1493" s="542"/>
      <c r="Q1493" s="542"/>
      <c r="R1493" s="542"/>
      <c r="S1493" s="542"/>
      <c r="T1493" s="542"/>
    </row>
    <row r="1494" spans="1:20" ht="14">
      <c r="A1494" s="1"/>
      <c r="C1494" s="542">
        <v>30342254042</v>
      </c>
      <c r="D1494" s="542" t="s">
        <v>883</v>
      </c>
      <c r="E1494" s="543">
        <v>45922</v>
      </c>
      <c r="F1494" s="542"/>
      <c r="G1494" s="543"/>
      <c r="H1494" s="543"/>
      <c r="I1494" s="542" t="s">
        <v>658</v>
      </c>
      <c r="J1494" s="542" t="s">
        <v>659</v>
      </c>
      <c r="K1494" s="542"/>
      <c r="L1494" s="542"/>
      <c r="M1494" s="542"/>
      <c r="N1494" s="542" t="s">
        <v>829</v>
      </c>
      <c r="O1494" s="542"/>
      <c r="P1494" s="542"/>
      <c r="Q1494" s="542"/>
      <c r="R1494" s="542"/>
      <c r="S1494" s="542"/>
      <c r="T1494" s="542"/>
    </row>
    <row r="1495" spans="1:20" ht="14">
      <c r="A1495" s="1"/>
      <c r="C1495" s="542">
        <v>30342254042</v>
      </c>
      <c r="D1495" s="542" t="s">
        <v>883</v>
      </c>
      <c r="E1495" s="543">
        <v>45922</v>
      </c>
      <c r="F1495" s="542"/>
      <c r="G1495" s="543"/>
      <c r="H1495" s="543"/>
      <c r="I1495" s="542" t="s">
        <v>664</v>
      </c>
      <c r="J1495" s="542" t="s">
        <v>677</v>
      </c>
      <c r="K1495" s="542"/>
      <c r="L1495" s="542"/>
      <c r="M1495" s="542"/>
      <c r="N1495" s="542" t="s">
        <v>829</v>
      </c>
      <c r="O1495" s="542"/>
      <c r="P1495" s="542"/>
      <c r="Q1495" s="542"/>
      <c r="R1495" s="542"/>
      <c r="S1495" s="542"/>
      <c r="T1495" s="542"/>
    </row>
    <row r="1496" spans="1:20" ht="14">
      <c r="A1496" s="1"/>
      <c r="C1496" s="542">
        <v>30342254042</v>
      </c>
      <c r="D1496" s="542" t="s">
        <v>883</v>
      </c>
      <c r="E1496" s="543">
        <v>45922</v>
      </c>
      <c r="F1496" s="542"/>
      <c r="G1496" s="543"/>
      <c r="H1496" s="543"/>
      <c r="I1496" s="542" t="s">
        <v>667</v>
      </c>
      <c r="J1496" s="542" t="s">
        <v>659</v>
      </c>
      <c r="K1496" s="542"/>
      <c r="L1496" s="542"/>
      <c r="M1496" s="542"/>
      <c r="N1496" s="542" t="s">
        <v>829</v>
      </c>
      <c r="O1496" s="542"/>
      <c r="P1496" s="542"/>
      <c r="Q1496" s="542"/>
      <c r="R1496" s="542"/>
      <c r="S1496" s="542"/>
      <c r="T1496" s="542"/>
    </row>
    <row r="1497" spans="1:20" ht="14">
      <c r="A1497" s="1"/>
      <c r="C1497" s="542">
        <v>30342254042</v>
      </c>
      <c r="D1497" s="542" t="s">
        <v>883</v>
      </c>
      <c r="E1497" s="543">
        <v>45922</v>
      </c>
      <c r="F1497" s="542"/>
      <c r="G1497" s="543"/>
      <c r="H1497" s="543"/>
      <c r="I1497" s="542" t="s">
        <v>668</v>
      </c>
      <c r="J1497" s="542" t="s">
        <v>669</v>
      </c>
      <c r="K1497" s="542"/>
      <c r="L1497" s="542"/>
      <c r="M1497" s="542"/>
      <c r="N1497" s="542" t="s">
        <v>829</v>
      </c>
      <c r="O1497" s="542"/>
      <c r="P1497" s="542"/>
      <c r="Q1497" s="542"/>
      <c r="R1497" s="542"/>
      <c r="S1497" s="542"/>
      <c r="T1497" s="542"/>
    </row>
    <row r="1498" spans="1:20" ht="14">
      <c r="A1498" s="1"/>
      <c r="C1498" s="542">
        <v>30342254042</v>
      </c>
      <c r="D1498" s="542" t="s">
        <v>883</v>
      </c>
      <c r="E1498" s="543">
        <v>45922</v>
      </c>
      <c r="F1498" s="542"/>
      <c r="G1498" s="543"/>
      <c r="H1498" s="543"/>
      <c r="I1498" s="542" t="s">
        <v>670</v>
      </c>
      <c r="J1498" s="542" t="s">
        <v>633</v>
      </c>
      <c r="K1498" s="542"/>
      <c r="L1498" s="542"/>
      <c r="M1498" s="544">
        <v>401.28</v>
      </c>
      <c r="N1498" s="542" t="s">
        <v>829</v>
      </c>
      <c r="O1498" s="542"/>
      <c r="P1498" s="542"/>
      <c r="Q1498" s="542"/>
      <c r="R1498" s="542"/>
      <c r="S1498" s="542"/>
      <c r="T1498" s="542"/>
    </row>
    <row r="1499" spans="1:20" ht="14">
      <c r="A1499" s="1"/>
      <c r="C1499" s="542">
        <v>30342254042</v>
      </c>
      <c r="D1499" s="542" t="s">
        <v>883</v>
      </c>
      <c r="E1499" s="543">
        <v>45922</v>
      </c>
      <c r="F1499" s="542"/>
      <c r="G1499" s="543"/>
      <c r="H1499" s="543"/>
      <c r="I1499" s="542" t="s">
        <v>671</v>
      </c>
      <c r="J1499" s="542" t="s">
        <v>671</v>
      </c>
      <c r="K1499" s="542"/>
      <c r="L1499" s="542"/>
      <c r="M1499" s="542"/>
      <c r="N1499" s="542" t="s">
        <v>829</v>
      </c>
      <c r="O1499" s="542"/>
      <c r="P1499" s="542"/>
      <c r="Q1499" s="542"/>
      <c r="R1499" s="542"/>
      <c r="S1499" s="542"/>
      <c r="T1499" s="542"/>
    </row>
    <row r="1500" spans="1:20" ht="14">
      <c r="A1500" s="1"/>
      <c r="C1500" s="545">
        <v>30342254042</v>
      </c>
      <c r="D1500" s="545" t="s">
        <v>883</v>
      </c>
      <c r="E1500" s="546">
        <v>45950</v>
      </c>
      <c r="F1500" s="545">
        <v>30</v>
      </c>
      <c r="G1500" s="546">
        <v>45909</v>
      </c>
      <c r="H1500" s="546">
        <v>45939</v>
      </c>
      <c r="I1500" s="545" t="s">
        <v>648</v>
      </c>
      <c r="J1500" s="545" t="s">
        <v>649</v>
      </c>
      <c r="K1500" s="545">
        <v>604.78</v>
      </c>
      <c r="L1500" s="545" t="s">
        <v>592</v>
      </c>
      <c r="M1500" s="545"/>
      <c r="N1500" s="545" t="s">
        <v>832</v>
      </c>
      <c r="O1500" s="545"/>
      <c r="P1500" s="545"/>
      <c r="Q1500" s="545"/>
      <c r="R1500" s="545"/>
      <c r="S1500" s="545"/>
      <c r="T1500" s="545"/>
    </row>
    <row r="1501" spans="1:20" ht="14">
      <c r="A1501" s="1"/>
      <c r="C1501" s="545">
        <v>30342254042</v>
      </c>
      <c r="D1501" s="545" t="s">
        <v>883</v>
      </c>
      <c r="E1501" s="546">
        <v>45950</v>
      </c>
      <c r="F1501" s="545">
        <v>30</v>
      </c>
      <c r="G1501" s="546">
        <v>45909</v>
      </c>
      <c r="H1501" s="546">
        <v>45939</v>
      </c>
      <c r="I1501" s="545" t="s">
        <v>651</v>
      </c>
      <c r="J1501" s="545" t="s">
        <v>652</v>
      </c>
      <c r="K1501" s="545"/>
      <c r="L1501" s="545" t="s">
        <v>653</v>
      </c>
      <c r="M1501" s="545"/>
      <c r="N1501" s="545" t="s">
        <v>832</v>
      </c>
      <c r="O1501" s="545"/>
      <c r="P1501" s="545"/>
      <c r="Q1501" s="545"/>
      <c r="R1501" s="545"/>
      <c r="S1501" s="545"/>
      <c r="T1501" s="545"/>
    </row>
    <row r="1502" spans="1:20" ht="14">
      <c r="A1502" s="1"/>
      <c r="C1502" s="545">
        <v>30342254042</v>
      </c>
      <c r="D1502" s="545" t="s">
        <v>883</v>
      </c>
      <c r="E1502" s="546">
        <v>45950</v>
      </c>
      <c r="F1502" s="545"/>
      <c r="G1502" s="546"/>
      <c r="H1502" s="546"/>
      <c r="I1502" s="545" t="s">
        <v>658</v>
      </c>
      <c r="J1502" s="545" t="s">
        <v>659</v>
      </c>
      <c r="K1502" s="545"/>
      <c r="L1502" s="545"/>
      <c r="M1502" s="545"/>
      <c r="N1502" s="545" t="s">
        <v>832</v>
      </c>
      <c r="O1502" s="545"/>
      <c r="P1502" s="545"/>
      <c r="Q1502" s="545"/>
      <c r="R1502" s="545"/>
      <c r="S1502" s="545"/>
      <c r="T1502" s="545"/>
    </row>
    <row r="1503" spans="1:20" ht="14">
      <c r="A1503" s="1"/>
      <c r="C1503" s="545">
        <v>30342254042</v>
      </c>
      <c r="D1503" s="545" t="s">
        <v>883</v>
      </c>
      <c r="E1503" s="546">
        <v>45950</v>
      </c>
      <c r="F1503" s="545"/>
      <c r="G1503" s="546"/>
      <c r="H1503" s="546"/>
      <c r="I1503" s="545" t="s">
        <v>664</v>
      </c>
      <c r="J1503" s="545" t="s">
        <v>677</v>
      </c>
      <c r="K1503" s="545"/>
      <c r="L1503" s="545"/>
      <c r="M1503" s="545"/>
      <c r="N1503" s="545" t="s">
        <v>832</v>
      </c>
      <c r="O1503" s="545"/>
      <c r="P1503" s="545"/>
      <c r="Q1503" s="545"/>
      <c r="R1503" s="545"/>
      <c r="S1503" s="545"/>
      <c r="T1503" s="545"/>
    </row>
    <row r="1504" spans="1:20" ht="14">
      <c r="A1504" s="1"/>
      <c r="C1504" s="545">
        <v>30342254042</v>
      </c>
      <c r="D1504" s="545" t="s">
        <v>883</v>
      </c>
      <c r="E1504" s="546">
        <v>45950</v>
      </c>
      <c r="F1504" s="545"/>
      <c r="G1504" s="546"/>
      <c r="H1504" s="546"/>
      <c r="I1504" s="545" t="s">
        <v>664</v>
      </c>
      <c r="J1504" s="545" t="s">
        <v>666</v>
      </c>
      <c r="K1504" s="545"/>
      <c r="L1504" s="545"/>
      <c r="M1504" s="545"/>
      <c r="N1504" s="545" t="s">
        <v>832</v>
      </c>
      <c r="O1504" s="545"/>
      <c r="P1504" s="545"/>
      <c r="Q1504" s="545"/>
      <c r="R1504" s="545"/>
      <c r="S1504" s="545"/>
      <c r="T1504" s="545"/>
    </row>
    <row r="1505" spans="1:20" ht="14">
      <c r="A1505" s="1"/>
      <c r="C1505" s="545">
        <v>30342254042</v>
      </c>
      <c r="D1505" s="545" t="s">
        <v>883</v>
      </c>
      <c r="E1505" s="546">
        <v>45950</v>
      </c>
      <c r="F1505" s="545"/>
      <c r="G1505" s="546"/>
      <c r="H1505" s="546"/>
      <c r="I1505" s="545" t="s">
        <v>667</v>
      </c>
      <c r="J1505" s="545" t="s">
        <v>659</v>
      </c>
      <c r="K1505" s="545"/>
      <c r="L1505" s="545"/>
      <c r="M1505" s="545"/>
      <c r="N1505" s="545" t="s">
        <v>832</v>
      </c>
      <c r="O1505" s="545"/>
      <c r="P1505" s="545"/>
      <c r="Q1505" s="545"/>
      <c r="R1505" s="545"/>
      <c r="S1505" s="545"/>
      <c r="T1505" s="545"/>
    </row>
    <row r="1506" spans="1:20" ht="14">
      <c r="A1506" s="1"/>
      <c r="C1506" s="545">
        <v>30342254042</v>
      </c>
      <c r="D1506" s="545" t="s">
        <v>883</v>
      </c>
      <c r="E1506" s="546">
        <v>45950</v>
      </c>
      <c r="F1506" s="545"/>
      <c r="G1506" s="546"/>
      <c r="H1506" s="546"/>
      <c r="I1506" s="545" t="s">
        <v>668</v>
      </c>
      <c r="J1506" s="545" t="s">
        <v>669</v>
      </c>
      <c r="K1506" s="545"/>
      <c r="L1506" s="545"/>
      <c r="M1506" s="545"/>
      <c r="N1506" s="545" t="s">
        <v>832</v>
      </c>
      <c r="O1506" s="545"/>
      <c r="P1506" s="545"/>
      <c r="Q1506" s="545"/>
      <c r="R1506" s="545"/>
      <c r="S1506" s="545"/>
      <c r="T1506" s="545"/>
    </row>
    <row r="1507" spans="1:20" ht="14">
      <c r="A1507" s="1"/>
      <c r="C1507" s="545">
        <v>30342254042</v>
      </c>
      <c r="D1507" s="545" t="s">
        <v>883</v>
      </c>
      <c r="E1507" s="546">
        <v>45950</v>
      </c>
      <c r="F1507" s="545"/>
      <c r="G1507" s="546"/>
      <c r="H1507" s="546"/>
      <c r="I1507" s="545" t="s">
        <v>670</v>
      </c>
      <c r="J1507" s="545" t="s">
        <v>633</v>
      </c>
      <c r="K1507" s="545"/>
      <c r="L1507" s="545"/>
      <c r="M1507" s="544">
        <v>604.78</v>
      </c>
      <c r="N1507" s="545" t="s">
        <v>832</v>
      </c>
      <c r="O1507" s="545"/>
      <c r="P1507" s="545"/>
      <c r="Q1507" s="545"/>
      <c r="R1507" s="545"/>
      <c r="S1507" s="545"/>
      <c r="T1507" s="545"/>
    </row>
    <row r="1508" spans="1:20" ht="14">
      <c r="A1508" s="1"/>
      <c r="C1508" s="545">
        <v>30342254042</v>
      </c>
      <c r="D1508" s="545" t="s">
        <v>883</v>
      </c>
      <c r="E1508" s="546">
        <v>45950</v>
      </c>
      <c r="F1508" s="545"/>
      <c r="G1508" s="546"/>
      <c r="H1508" s="546"/>
      <c r="I1508" s="545" t="s">
        <v>671</v>
      </c>
      <c r="J1508" s="545" t="s">
        <v>671</v>
      </c>
      <c r="K1508" s="545"/>
      <c r="L1508" s="545"/>
      <c r="M1508" s="545"/>
      <c r="N1508" s="545" t="s">
        <v>832</v>
      </c>
      <c r="O1508" s="545"/>
      <c r="P1508" s="545"/>
      <c r="Q1508" s="545"/>
      <c r="R1508" s="545"/>
      <c r="S1508" s="545"/>
      <c r="T1508" s="545"/>
    </row>
    <row r="1509" spans="1:20" ht="14">
      <c r="A1509" s="1"/>
      <c r="C1509" s="542">
        <v>30342254042</v>
      </c>
      <c r="D1509" s="542" t="s">
        <v>883</v>
      </c>
      <c r="E1509" s="543">
        <v>45980</v>
      </c>
      <c r="F1509" s="542">
        <v>31</v>
      </c>
      <c r="G1509" s="543">
        <v>45939</v>
      </c>
      <c r="H1509" s="543">
        <v>45970</v>
      </c>
      <c r="I1509" s="542" t="s">
        <v>648</v>
      </c>
      <c r="J1509" s="542" t="s">
        <v>649</v>
      </c>
      <c r="K1509" s="542">
        <v>844.44</v>
      </c>
      <c r="L1509" s="542" t="s">
        <v>592</v>
      </c>
      <c r="M1509" s="542"/>
      <c r="N1509" s="542" t="s">
        <v>835</v>
      </c>
      <c r="O1509" s="542"/>
      <c r="P1509" s="542"/>
      <c r="Q1509" s="542"/>
      <c r="R1509" s="542"/>
      <c r="S1509" s="542"/>
      <c r="T1509" s="542"/>
    </row>
    <row r="1510" spans="1:20" ht="14">
      <c r="A1510" s="1"/>
      <c r="C1510" s="542">
        <v>30342254042</v>
      </c>
      <c r="D1510" s="542" t="s">
        <v>883</v>
      </c>
      <c r="E1510" s="543">
        <v>45980</v>
      </c>
      <c r="F1510" s="542">
        <v>31</v>
      </c>
      <c r="G1510" s="543">
        <v>45939</v>
      </c>
      <c r="H1510" s="543">
        <v>45970</v>
      </c>
      <c r="I1510" s="542" t="s">
        <v>651</v>
      </c>
      <c r="J1510" s="542" t="s">
        <v>652</v>
      </c>
      <c r="K1510" s="542"/>
      <c r="L1510" s="542" t="s">
        <v>653</v>
      </c>
      <c r="M1510" s="542"/>
      <c r="N1510" s="542" t="s">
        <v>835</v>
      </c>
      <c r="O1510" s="542"/>
      <c r="P1510" s="542"/>
      <c r="Q1510" s="542"/>
      <c r="R1510" s="542"/>
      <c r="S1510" s="542"/>
      <c r="T1510" s="542"/>
    </row>
    <row r="1511" spans="1:20" ht="14">
      <c r="A1511" s="1"/>
      <c r="C1511" s="542">
        <v>30342254042</v>
      </c>
      <c r="D1511" s="542" t="s">
        <v>883</v>
      </c>
      <c r="E1511" s="543">
        <v>45980</v>
      </c>
      <c r="F1511" s="542"/>
      <c r="G1511" s="543"/>
      <c r="H1511" s="543"/>
      <c r="I1511" s="542" t="s">
        <v>658</v>
      </c>
      <c r="J1511" s="542" t="s">
        <v>659</v>
      </c>
      <c r="K1511" s="542"/>
      <c r="L1511" s="542"/>
      <c r="M1511" s="542"/>
      <c r="N1511" s="542" t="s">
        <v>835</v>
      </c>
      <c r="O1511" s="542"/>
      <c r="P1511" s="542"/>
      <c r="Q1511" s="542"/>
      <c r="R1511" s="542"/>
      <c r="S1511" s="542"/>
      <c r="T1511" s="542"/>
    </row>
    <row r="1512" spans="1:20" ht="14">
      <c r="A1512" s="1"/>
      <c r="C1512" s="542">
        <v>30342254042</v>
      </c>
      <c r="D1512" s="542" t="s">
        <v>883</v>
      </c>
      <c r="E1512" s="543">
        <v>45980</v>
      </c>
      <c r="F1512" s="542"/>
      <c r="G1512" s="543"/>
      <c r="H1512" s="543"/>
      <c r="I1512" s="542" t="s">
        <v>664</v>
      </c>
      <c r="J1512" s="542" t="s">
        <v>682</v>
      </c>
      <c r="K1512" s="542"/>
      <c r="L1512" s="542"/>
      <c r="M1512" s="542"/>
      <c r="N1512" s="542" t="s">
        <v>835</v>
      </c>
      <c r="O1512" s="542"/>
      <c r="P1512" s="542"/>
      <c r="Q1512" s="542"/>
      <c r="R1512" s="542"/>
      <c r="S1512" s="542"/>
      <c r="T1512" s="542"/>
    </row>
    <row r="1513" spans="1:20" ht="14">
      <c r="A1513" s="1"/>
      <c r="C1513" s="542">
        <v>30342254042</v>
      </c>
      <c r="D1513" s="542" t="s">
        <v>883</v>
      </c>
      <c r="E1513" s="543">
        <v>45980</v>
      </c>
      <c r="F1513" s="542"/>
      <c r="G1513" s="543"/>
      <c r="H1513" s="543"/>
      <c r="I1513" s="542" t="s">
        <v>667</v>
      </c>
      <c r="J1513" s="542" t="s">
        <v>659</v>
      </c>
      <c r="K1513" s="542"/>
      <c r="L1513" s="542"/>
      <c r="M1513" s="542"/>
      <c r="N1513" s="542" t="s">
        <v>835</v>
      </c>
      <c r="O1513" s="542"/>
      <c r="P1513" s="542"/>
      <c r="Q1513" s="542"/>
      <c r="R1513" s="542"/>
      <c r="S1513" s="542"/>
      <c r="T1513" s="542"/>
    </row>
    <row r="1514" spans="1:20" ht="14">
      <c r="A1514" s="1"/>
      <c r="C1514" s="542">
        <v>30342254042</v>
      </c>
      <c r="D1514" s="542" t="s">
        <v>883</v>
      </c>
      <c r="E1514" s="543">
        <v>45980</v>
      </c>
      <c r="F1514" s="542"/>
      <c r="G1514" s="543"/>
      <c r="H1514" s="543"/>
      <c r="I1514" s="542" t="s">
        <v>668</v>
      </c>
      <c r="J1514" s="542" t="s">
        <v>669</v>
      </c>
      <c r="K1514" s="542"/>
      <c r="L1514" s="542"/>
      <c r="M1514" s="542"/>
      <c r="N1514" s="542" t="s">
        <v>835</v>
      </c>
      <c r="O1514" s="542"/>
      <c r="P1514" s="542"/>
      <c r="Q1514" s="542"/>
      <c r="R1514" s="542"/>
      <c r="S1514" s="542"/>
      <c r="T1514" s="542"/>
    </row>
    <row r="1515" spans="1:20" ht="14">
      <c r="A1515" s="1"/>
      <c r="C1515" s="542">
        <v>30342254042</v>
      </c>
      <c r="D1515" s="542" t="s">
        <v>883</v>
      </c>
      <c r="E1515" s="543">
        <v>45980</v>
      </c>
      <c r="F1515" s="542"/>
      <c r="G1515" s="543"/>
      <c r="H1515" s="543"/>
      <c r="I1515" s="542" t="s">
        <v>670</v>
      </c>
      <c r="J1515" s="542" t="s">
        <v>633</v>
      </c>
      <c r="K1515" s="542"/>
      <c r="L1515" s="542"/>
      <c r="M1515" s="544">
        <v>844.44</v>
      </c>
      <c r="N1515" s="542" t="s">
        <v>835</v>
      </c>
      <c r="O1515" s="542"/>
      <c r="P1515" s="542"/>
      <c r="Q1515" s="542"/>
      <c r="R1515" s="542"/>
      <c r="S1515" s="542"/>
      <c r="T1515" s="542"/>
    </row>
    <row r="1516" spans="1:20" ht="14">
      <c r="A1516" s="1"/>
      <c r="C1516" s="542">
        <v>30342254042</v>
      </c>
      <c r="D1516" s="542" t="s">
        <v>883</v>
      </c>
      <c r="E1516" s="543">
        <v>45980</v>
      </c>
      <c r="F1516" s="542"/>
      <c r="G1516" s="543"/>
      <c r="H1516" s="543"/>
      <c r="I1516" s="542" t="s">
        <v>671</v>
      </c>
      <c r="J1516" s="542" t="s">
        <v>671</v>
      </c>
      <c r="K1516" s="542"/>
      <c r="L1516" s="542"/>
      <c r="M1516" s="542"/>
      <c r="N1516" s="542" t="s">
        <v>835</v>
      </c>
      <c r="O1516" s="542"/>
      <c r="P1516" s="542"/>
      <c r="Q1516" s="542"/>
      <c r="R1516" s="542"/>
      <c r="S1516" s="542"/>
      <c r="T1516" s="542"/>
    </row>
    <row r="1517" spans="1:20" ht="14">
      <c r="A1517" s="1"/>
      <c r="C1517" s="545">
        <v>30342254042</v>
      </c>
      <c r="D1517" s="545" t="s">
        <v>883</v>
      </c>
      <c r="E1517" s="546">
        <v>46010</v>
      </c>
      <c r="F1517" s="545">
        <v>30</v>
      </c>
      <c r="G1517" s="546">
        <v>45970</v>
      </c>
      <c r="H1517" s="546">
        <v>46000</v>
      </c>
      <c r="I1517" s="545" t="s">
        <v>648</v>
      </c>
      <c r="J1517" s="545" t="s">
        <v>649</v>
      </c>
      <c r="K1517" s="545">
        <v>944.52</v>
      </c>
      <c r="L1517" s="545" t="s">
        <v>592</v>
      </c>
      <c r="M1517" s="545"/>
      <c r="N1517" s="545" t="s">
        <v>838</v>
      </c>
      <c r="O1517" s="545"/>
      <c r="P1517" s="545"/>
      <c r="Q1517" s="545"/>
      <c r="R1517" s="545"/>
      <c r="S1517" s="545"/>
      <c r="T1517" s="545"/>
    </row>
    <row r="1518" spans="1:20" ht="14">
      <c r="A1518" s="1"/>
      <c r="C1518" s="545">
        <v>30342254042</v>
      </c>
      <c r="D1518" s="545" t="s">
        <v>883</v>
      </c>
      <c r="E1518" s="546">
        <v>46010</v>
      </c>
      <c r="F1518" s="545">
        <v>30</v>
      </c>
      <c r="G1518" s="546">
        <v>45970</v>
      </c>
      <c r="H1518" s="546">
        <v>46000</v>
      </c>
      <c r="I1518" s="545" t="s">
        <v>651</v>
      </c>
      <c r="J1518" s="545" t="s">
        <v>652</v>
      </c>
      <c r="K1518" s="545"/>
      <c r="L1518" s="545" t="s">
        <v>653</v>
      </c>
      <c r="M1518" s="545"/>
      <c r="N1518" s="545" t="s">
        <v>838</v>
      </c>
      <c r="O1518" s="545"/>
      <c r="P1518" s="545"/>
      <c r="Q1518" s="545"/>
      <c r="R1518" s="545"/>
      <c r="S1518" s="545"/>
      <c r="T1518" s="545"/>
    </row>
    <row r="1519" spans="1:20" ht="14">
      <c r="A1519" s="1"/>
      <c r="C1519" s="545">
        <v>30342254042</v>
      </c>
      <c r="D1519" s="545" t="s">
        <v>883</v>
      </c>
      <c r="E1519" s="546">
        <v>46010</v>
      </c>
      <c r="F1519" s="545"/>
      <c r="G1519" s="546"/>
      <c r="H1519" s="546"/>
      <c r="I1519" s="545" t="s">
        <v>658</v>
      </c>
      <c r="J1519" s="545" t="s">
        <v>659</v>
      </c>
      <c r="K1519" s="545"/>
      <c r="L1519" s="545"/>
      <c r="M1519" s="545"/>
      <c r="N1519" s="545" t="s">
        <v>838</v>
      </c>
      <c r="O1519" s="545"/>
      <c r="P1519" s="545"/>
      <c r="Q1519" s="545"/>
      <c r="R1519" s="545"/>
      <c r="S1519" s="545"/>
      <c r="T1519" s="545"/>
    </row>
    <row r="1520" spans="1:20" ht="14">
      <c r="A1520" s="1"/>
      <c r="C1520" s="545">
        <v>30342254042</v>
      </c>
      <c r="D1520" s="545" t="s">
        <v>883</v>
      </c>
      <c r="E1520" s="546">
        <v>46010</v>
      </c>
      <c r="F1520" s="545"/>
      <c r="G1520" s="546"/>
      <c r="H1520" s="546"/>
      <c r="I1520" s="545" t="s">
        <v>664</v>
      </c>
      <c r="J1520" s="545" t="s">
        <v>677</v>
      </c>
      <c r="K1520" s="545"/>
      <c r="L1520" s="545"/>
      <c r="M1520" s="545"/>
      <c r="N1520" s="545" t="s">
        <v>838</v>
      </c>
      <c r="O1520" s="545"/>
      <c r="P1520" s="545"/>
      <c r="Q1520" s="545"/>
      <c r="R1520" s="545"/>
      <c r="S1520" s="545"/>
      <c r="T1520" s="545"/>
    </row>
    <row r="1521" spans="1:20" ht="14">
      <c r="A1521" s="1"/>
      <c r="C1521" s="545">
        <v>30342254042</v>
      </c>
      <c r="D1521" s="545" t="s">
        <v>883</v>
      </c>
      <c r="E1521" s="546">
        <v>46010</v>
      </c>
      <c r="F1521" s="545"/>
      <c r="G1521" s="546"/>
      <c r="H1521" s="546"/>
      <c r="I1521" s="545" t="s">
        <v>667</v>
      </c>
      <c r="J1521" s="545" t="s">
        <v>659</v>
      </c>
      <c r="K1521" s="545"/>
      <c r="L1521" s="545"/>
      <c r="M1521" s="545"/>
      <c r="N1521" s="545" t="s">
        <v>838</v>
      </c>
      <c r="O1521" s="545"/>
      <c r="P1521" s="545"/>
      <c r="Q1521" s="545"/>
      <c r="R1521" s="545"/>
      <c r="S1521" s="545"/>
      <c r="T1521" s="545"/>
    </row>
    <row r="1522" spans="1:20" ht="14">
      <c r="A1522" s="1"/>
      <c r="C1522" s="545">
        <v>30342254042</v>
      </c>
      <c r="D1522" s="545" t="s">
        <v>883</v>
      </c>
      <c r="E1522" s="546">
        <v>46010</v>
      </c>
      <c r="F1522" s="545"/>
      <c r="G1522" s="546"/>
      <c r="H1522" s="546"/>
      <c r="I1522" s="545" t="s">
        <v>668</v>
      </c>
      <c r="J1522" s="545" t="s">
        <v>669</v>
      </c>
      <c r="K1522" s="545"/>
      <c r="L1522" s="545"/>
      <c r="M1522" s="545"/>
      <c r="N1522" s="545" t="s">
        <v>838</v>
      </c>
      <c r="O1522" s="545"/>
      <c r="P1522" s="545"/>
      <c r="Q1522" s="545"/>
      <c r="R1522" s="545"/>
      <c r="S1522" s="545"/>
      <c r="T1522" s="545"/>
    </row>
    <row r="1523" spans="1:20" ht="14">
      <c r="A1523" s="1"/>
      <c r="C1523" s="545">
        <v>30342254042</v>
      </c>
      <c r="D1523" s="545" t="s">
        <v>883</v>
      </c>
      <c r="E1523" s="546">
        <v>46010</v>
      </c>
      <c r="F1523" s="545"/>
      <c r="G1523" s="546"/>
      <c r="H1523" s="546"/>
      <c r="I1523" s="545" t="s">
        <v>670</v>
      </c>
      <c r="J1523" s="545" t="s">
        <v>633</v>
      </c>
      <c r="K1523" s="545"/>
      <c r="L1523" s="545"/>
      <c r="M1523" s="544">
        <v>944.52</v>
      </c>
      <c r="N1523" s="545" t="s">
        <v>838</v>
      </c>
      <c r="O1523" s="545"/>
      <c r="P1523" s="545"/>
      <c r="Q1523" s="545"/>
      <c r="R1523" s="545"/>
      <c r="S1523" s="545"/>
      <c r="T1523" s="545"/>
    </row>
    <row r="1524" spans="1:20" ht="14">
      <c r="A1524" s="1"/>
      <c r="C1524" s="545">
        <v>30342254042</v>
      </c>
      <c r="D1524" s="545" t="s">
        <v>883</v>
      </c>
      <c r="E1524" s="546">
        <v>46010</v>
      </c>
      <c r="F1524" s="545"/>
      <c r="G1524" s="546"/>
      <c r="H1524" s="546"/>
      <c r="I1524" s="545" t="s">
        <v>671</v>
      </c>
      <c r="J1524" s="545" t="s">
        <v>671</v>
      </c>
      <c r="K1524" s="545"/>
      <c r="L1524" s="545"/>
      <c r="M1524" s="545"/>
      <c r="N1524" s="545" t="s">
        <v>838</v>
      </c>
      <c r="O1524" s="545"/>
      <c r="P1524" s="545"/>
      <c r="Q1524" s="545"/>
      <c r="R1524" s="545"/>
      <c r="S1524" s="545"/>
      <c r="T1524" s="545"/>
    </row>
    <row r="1525" spans="1:20" ht="14">
      <c r="A1525" s="1"/>
      <c r="C1525" s="545">
        <v>30342254042</v>
      </c>
      <c r="D1525" s="545" t="s">
        <v>883</v>
      </c>
      <c r="E1525" s="546">
        <v>46042</v>
      </c>
      <c r="F1525" s="545">
        <v>31</v>
      </c>
      <c r="G1525" s="546">
        <v>46000</v>
      </c>
      <c r="H1525" s="546">
        <v>46031</v>
      </c>
      <c r="I1525" s="545" t="s">
        <v>648</v>
      </c>
      <c r="J1525" s="545" t="s">
        <v>649</v>
      </c>
      <c r="K1525" s="545">
        <v>584.35</v>
      </c>
      <c r="L1525" s="545" t="s">
        <v>592</v>
      </c>
      <c r="M1525" s="545"/>
      <c r="N1525" s="545" t="s">
        <v>841</v>
      </c>
      <c r="O1525" s="545"/>
      <c r="P1525" s="545"/>
      <c r="Q1525" s="545"/>
      <c r="R1525" s="545"/>
      <c r="S1525" s="545"/>
      <c r="T1525" s="545"/>
    </row>
    <row r="1526" spans="1:20" ht="14">
      <c r="A1526" s="1"/>
      <c r="C1526" s="545">
        <v>30342254042</v>
      </c>
      <c r="D1526" s="545" t="s">
        <v>883</v>
      </c>
      <c r="E1526" s="546">
        <v>46042</v>
      </c>
      <c r="F1526" s="545">
        <v>31</v>
      </c>
      <c r="G1526" s="546">
        <v>46000</v>
      </c>
      <c r="H1526" s="546">
        <v>46031</v>
      </c>
      <c r="I1526" s="545" t="s">
        <v>651</v>
      </c>
      <c r="J1526" s="545" t="s">
        <v>652</v>
      </c>
      <c r="K1526" s="545"/>
      <c r="L1526" s="545" t="s">
        <v>653</v>
      </c>
      <c r="M1526" s="545"/>
      <c r="N1526" s="545" t="s">
        <v>841</v>
      </c>
      <c r="O1526" s="545"/>
      <c r="P1526" s="545"/>
      <c r="Q1526" s="545"/>
      <c r="R1526" s="545"/>
      <c r="S1526" s="545"/>
      <c r="T1526" s="545"/>
    </row>
    <row r="1527" spans="1:20" ht="14">
      <c r="A1527" s="1"/>
      <c r="C1527" s="545">
        <v>30342254042</v>
      </c>
      <c r="D1527" s="545" t="s">
        <v>883</v>
      </c>
      <c r="E1527" s="546">
        <v>46042</v>
      </c>
      <c r="F1527" s="545"/>
      <c r="G1527" s="546"/>
      <c r="H1527" s="546"/>
      <c r="I1527" s="545" t="s">
        <v>658</v>
      </c>
      <c r="J1527" s="545" t="s">
        <v>659</v>
      </c>
      <c r="K1527" s="545"/>
      <c r="L1527" s="545"/>
      <c r="M1527" s="545"/>
      <c r="N1527" s="545" t="s">
        <v>841</v>
      </c>
      <c r="O1527" s="545"/>
      <c r="P1527" s="545"/>
      <c r="Q1527" s="545"/>
      <c r="R1527" s="545"/>
      <c r="S1527" s="545"/>
      <c r="T1527" s="545"/>
    </row>
    <row r="1528" spans="1:20" ht="14">
      <c r="A1528" s="1"/>
      <c r="C1528" s="545">
        <v>30342254042</v>
      </c>
      <c r="D1528" s="545" t="s">
        <v>883</v>
      </c>
      <c r="E1528" s="546">
        <v>46042</v>
      </c>
      <c r="F1528" s="545"/>
      <c r="G1528" s="546"/>
      <c r="H1528" s="546"/>
      <c r="I1528" s="545" t="s">
        <v>668</v>
      </c>
      <c r="J1528" s="545" t="s">
        <v>669</v>
      </c>
      <c r="K1528" s="545"/>
      <c r="L1528" s="545"/>
      <c r="M1528" s="545"/>
      <c r="N1528" s="545" t="s">
        <v>841</v>
      </c>
      <c r="O1528" s="545"/>
      <c r="P1528" s="545"/>
      <c r="Q1528" s="545"/>
      <c r="R1528" s="545"/>
      <c r="S1528" s="545"/>
      <c r="T1528" s="545"/>
    </row>
    <row r="1529" spans="1:20" ht="14">
      <c r="A1529" s="1"/>
      <c r="C1529" s="545">
        <v>30342254042</v>
      </c>
      <c r="D1529" s="545" t="s">
        <v>883</v>
      </c>
      <c r="E1529" s="546">
        <v>46042</v>
      </c>
      <c r="F1529" s="545"/>
      <c r="G1529" s="546"/>
      <c r="H1529" s="546"/>
      <c r="I1529" s="545" t="s">
        <v>670</v>
      </c>
      <c r="J1529" s="545" t="s">
        <v>633</v>
      </c>
      <c r="K1529" s="545"/>
      <c r="L1529" s="545"/>
      <c r="M1529" s="544">
        <v>584.35</v>
      </c>
      <c r="N1529" s="545" t="s">
        <v>841</v>
      </c>
      <c r="O1529" s="545"/>
      <c r="P1529" s="545"/>
      <c r="Q1529" s="545"/>
      <c r="R1529" s="545"/>
      <c r="S1529" s="545"/>
      <c r="T1529" s="545"/>
    </row>
    <row r="1530" spans="1:20" ht="14">
      <c r="A1530" s="1"/>
      <c r="C1530" s="545">
        <v>30342254042</v>
      </c>
      <c r="D1530" s="545" t="s">
        <v>883</v>
      </c>
      <c r="E1530" s="546">
        <v>46042</v>
      </c>
      <c r="F1530" s="545"/>
      <c r="G1530" s="546"/>
      <c r="H1530" s="546"/>
      <c r="I1530" s="545" t="s">
        <v>671</v>
      </c>
      <c r="J1530" s="545" t="s">
        <v>671</v>
      </c>
      <c r="K1530" s="545"/>
      <c r="L1530" s="545"/>
      <c r="M1530" s="545"/>
      <c r="N1530" s="545" t="s">
        <v>841</v>
      </c>
      <c r="O1530" s="545"/>
      <c r="P1530" s="545"/>
      <c r="Q1530" s="545"/>
      <c r="R1530" s="545"/>
      <c r="S1530" s="545"/>
      <c r="T1530" s="545"/>
    </row>
    <row r="1531" spans="1:20" ht="14">
      <c r="A1531" s="1"/>
      <c r="C1531" s="542">
        <v>30500014267</v>
      </c>
      <c r="D1531" s="542" t="s">
        <v>885</v>
      </c>
      <c r="E1531" s="543">
        <v>45860</v>
      </c>
      <c r="F1531" s="542">
        <v>30</v>
      </c>
      <c r="G1531" s="543">
        <v>45809</v>
      </c>
      <c r="H1531" s="543">
        <v>45839</v>
      </c>
      <c r="I1531" s="542" t="s">
        <v>648</v>
      </c>
      <c r="J1531" s="542" t="s">
        <v>690</v>
      </c>
      <c r="K1531" s="542">
        <v>87023.88</v>
      </c>
      <c r="L1531" s="542" t="s">
        <v>592</v>
      </c>
      <c r="M1531" s="542"/>
      <c r="N1531" s="542" t="s">
        <v>747</v>
      </c>
      <c r="O1531" s="542"/>
      <c r="P1531" s="542"/>
      <c r="Q1531" s="542"/>
      <c r="R1531" s="542"/>
      <c r="S1531" s="542"/>
      <c r="T1531" s="542"/>
    </row>
    <row r="1532" spans="1:20" ht="14">
      <c r="A1532" s="1"/>
      <c r="C1532" s="542">
        <v>30500014267</v>
      </c>
      <c r="D1532" s="542" t="s">
        <v>885</v>
      </c>
      <c r="E1532" s="543">
        <v>45860</v>
      </c>
      <c r="F1532" s="542">
        <v>30</v>
      </c>
      <c r="G1532" s="543">
        <v>45809</v>
      </c>
      <c r="H1532" s="543">
        <v>45839</v>
      </c>
      <c r="I1532" s="542" t="s">
        <v>648</v>
      </c>
      <c r="J1532" s="542" t="s">
        <v>748</v>
      </c>
      <c r="K1532" s="542">
        <v>134.315</v>
      </c>
      <c r="L1532" s="542" t="s">
        <v>749</v>
      </c>
      <c r="M1532" s="542"/>
      <c r="N1532" s="542" t="s">
        <v>747</v>
      </c>
      <c r="O1532" s="542"/>
      <c r="P1532" s="542"/>
      <c r="Q1532" s="542"/>
      <c r="R1532" s="542"/>
      <c r="S1532" s="542"/>
      <c r="T1532" s="542"/>
    </row>
    <row r="1533" spans="1:20" ht="14">
      <c r="A1533" s="1"/>
      <c r="C1533" s="542">
        <v>30500014267</v>
      </c>
      <c r="D1533" s="542" t="s">
        <v>885</v>
      </c>
      <c r="E1533" s="543">
        <v>45860</v>
      </c>
      <c r="F1533" s="542">
        <v>30</v>
      </c>
      <c r="G1533" s="543">
        <v>45809</v>
      </c>
      <c r="H1533" s="543">
        <v>45839</v>
      </c>
      <c r="I1533" s="542" t="s">
        <v>651</v>
      </c>
      <c r="J1533" s="542" t="s">
        <v>652</v>
      </c>
      <c r="K1533" s="542"/>
      <c r="L1533" s="542" t="s">
        <v>653</v>
      </c>
      <c r="M1533" s="542"/>
      <c r="N1533" s="542" t="s">
        <v>747</v>
      </c>
      <c r="O1533" s="542"/>
      <c r="P1533" s="542"/>
      <c r="Q1533" s="542"/>
      <c r="R1533" s="542"/>
      <c r="S1533" s="542"/>
      <c r="T1533" s="542"/>
    </row>
    <row r="1534" spans="1:20" ht="14">
      <c r="A1534" s="1"/>
      <c r="C1534" s="542">
        <v>30500014267</v>
      </c>
      <c r="D1534" s="542" t="s">
        <v>885</v>
      </c>
      <c r="E1534" s="543">
        <v>45860</v>
      </c>
      <c r="F1534" s="542"/>
      <c r="G1534" s="543"/>
      <c r="H1534" s="543"/>
      <c r="I1534" s="542" t="s">
        <v>658</v>
      </c>
      <c r="J1534" s="542" t="s">
        <v>659</v>
      </c>
      <c r="K1534" s="542"/>
      <c r="L1534" s="542"/>
      <c r="M1534" s="542"/>
      <c r="N1534" s="542" t="s">
        <v>747</v>
      </c>
      <c r="O1534" s="542"/>
      <c r="P1534" s="542"/>
      <c r="Q1534" s="542"/>
      <c r="R1534" s="542"/>
      <c r="S1534" s="542"/>
      <c r="T1534" s="542"/>
    </row>
    <row r="1535" spans="1:20" ht="14">
      <c r="A1535" s="1"/>
      <c r="C1535" s="542">
        <v>30500014267</v>
      </c>
      <c r="D1535" s="542" t="s">
        <v>885</v>
      </c>
      <c r="E1535" s="543">
        <v>45860</v>
      </c>
      <c r="F1535" s="542"/>
      <c r="G1535" s="543"/>
      <c r="H1535" s="543"/>
      <c r="I1535" s="542" t="s">
        <v>661</v>
      </c>
      <c r="J1535" s="542" t="s">
        <v>662</v>
      </c>
      <c r="K1535" s="542"/>
      <c r="L1535" s="542"/>
      <c r="M1535" s="542"/>
      <c r="N1535" s="542" t="s">
        <v>747</v>
      </c>
      <c r="O1535" s="542"/>
      <c r="P1535" s="542"/>
      <c r="Q1535" s="542"/>
      <c r="R1535" s="542"/>
      <c r="S1535" s="542"/>
      <c r="T1535" s="542"/>
    </row>
    <row r="1536" spans="1:20" ht="14">
      <c r="A1536" s="1"/>
      <c r="C1536" s="542">
        <v>30500014267</v>
      </c>
      <c r="D1536" s="542" t="s">
        <v>885</v>
      </c>
      <c r="E1536" s="543">
        <v>45860</v>
      </c>
      <c r="F1536" s="542"/>
      <c r="G1536" s="543"/>
      <c r="H1536" s="543"/>
      <c r="I1536" s="542" t="s">
        <v>663</v>
      </c>
      <c r="J1536" s="542" t="s">
        <v>659</v>
      </c>
      <c r="K1536" s="542"/>
      <c r="L1536" s="542"/>
      <c r="M1536" s="542"/>
      <c r="N1536" s="542" t="s">
        <v>747</v>
      </c>
      <c r="O1536" s="542"/>
      <c r="P1536" s="542"/>
      <c r="Q1536" s="542"/>
      <c r="R1536" s="542"/>
      <c r="S1536" s="542"/>
      <c r="T1536" s="542"/>
    </row>
    <row r="1537" spans="1:20" ht="14">
      <c r="A1537" s="1"/>
      <c r="C1537" s="542">
        <v>30500014267</v>
      </c>
      <c r="D1537" s="542" t="s">
        <v>885</v>
      </c>
      <c r="E1537" s="543">
        <v>45860</v>
      </c>
      <c r="F1537" s="542"/>
      <c r="G1537" s="543"/>
      <c r="H1537" s="543"/>
      <c r="I1537" s="542" t="s">
        <v>664</v>
      </c>
      <c r="J1537" s="542" t="s">
        <v>665</v>
      </c>
      <c r="K1537" s="542"/>
      <c r="L1537" s="542"/>
      <c r="M1537" s="542"/>
      <c r="N1537" s="542" t="s">
        <v>747</v>
      </c>
      <c r="O1537" s="542"/>
      <c r="P1537" s="542"/>
      <c r="Q1537" s="542"/>
      <c r="R1537" s="542"/>
      <c r="S1537" s="542"/>
      <c r="T1537" s="542"/>
    </row>
    <row r="1538" spans="1:20" ht="14">
      <c r="A1538" s="1"/>
      <c r="C1538" s="542">
        <v>30500014267</v>
      </c>
      <c r="D1538" s="542" t="s">
        <v>885</v>
      </c>
      <c r="E1538" s="543">
        <v>45860</v>
      </c>
      <c r="F1538" s="542"/>
      <c r="G1538" s="543"/>
      <c r="H1538" s="543"/>
      <c r="I1538" s="542" t="s">
        <v>667</v>
      </c>
      <c r="J1538" s="542" t="s">
        <v>659</v>
      </c>
      <c r="K1538" s="542"/>
      <c r="L1538" s="542"/>
      <c r="M1538" s="542"/>
      <c r="N1538" s="542" t="s">
        <v>747</v>
      </c>
      <c r="O1538" s="542"/>
      <c r="P1538" s="542"/>
      <c r="Q1538" s="542"/>
      <c r="R1538" s="542"/>
      <c r="S1538" s="542"/>
      <c r="T1538" s="542"/>
    </row>
    <row r="1539" spans="1:20" ht="14">
      <c r="A1539" s="1"/>
      <c r="C1539" s="542">
        <v>30500014267</v>
      </c>
      <c r="D1539" s="542" t="s">
        <v>885</v>
      </c>
      <c r="E1539" s="543">
        <v>45860</v>
      </c>
      <c r="F1539" s="542"/>
      <c r="G1539" s="543"/>
      <c r="H1539" s="543"/>
      <c r="I1539" s="542" t="s">
        <v>668</v>
      </c>
      <c r="J1539" s="542" t="s">
        <v>669</v>
      </c>
      <c r="K1539" s="542"/>
      <c r="L1539" s="542"/>
      <c r="M1539" s="542"/>
      <c r="N1539" s="542" t="s">
        <v>747</v>
      </c>
      <c r="O1539" s="542"/>
      <c r="P1539" s="542"/>
      <c r="Q1539" s="542"/>
      <c r="R1539" s="542"/>
      <c r="S1539" s="542"/>
      <c r="T1539" s="542"/>
    </row>
    <row r="1540" spans="1:20" ht="14">
      <c r="A1540" s="1"/>
      <c r="C1540" s="542">
        <v>30500014267</v>
      </c>
      <c r="D1540" s="542" t="s">
        <v>885</v>
      </c>
      <c r="E1540" s="543">
        <v>45860</v>
      </c>
      <c r="F1540" s="542"/>
      <c r="G1540" s="543"/>
      <c r="H1540" s="543"/>
      <c r="I1540" s="542" t="s">
        <v>670</v>
      </c>
      <c r="J1540" s="542" t="s">
        <v>633</v>
      </c>
      <c r="K1540" s="542"/>
      <c r="L1540" s="542" t="s">
        <v>592</v>
      </c>
      <c r="M1540" s="542">
        <v>87158.195000000007</v>
      </c>
      <c r="N1540" s="542" t="s">
        <v>747</v>
      </c>
      <c r="O1540" s="542"/>
      <c r="P1540" s="542"/>
      <c r="Q1540" s="542"/>
      <c r="R1540" s="542"/>
      <c r="S1540" s="542"/>
      <c r="T1540" s="542"/>
    </row>
    <row r="1541" spans="1:20" ht="14">
      <c r="A1541" s="1"/>
      <c r="C1541" s="542">
        <v>30500014267</v>
      </c>
      <c r="D1541" s="542" t="s">
        <v>885</v>
      </c>
      <c r="E1541" s="543">
        <v>45860</v>
      </c>
      <c r="F1541" s="542"/>
      <c r="G1541" s="543"/>
      <c r="H1541" s="543"/>
      <c r="I1541" s="542" t="s">
        <v>671</v>
      </c>
      <c r="J1541" s="542" t="s">
        <v>671</v>
      </c>
      <c r="K1541" s="542"/>
      <c r="L1541" s="542"/>
      <c r="M1541" s="542"/>
      <c r="N1541" s="542" t="s">
        <v>747</v>
      </c>
      <c r="O1541" s="542"/>
      <c r="P1541" s="542"/>
      <c r="Q1541" s="542"/>
      <c r="R1541" s="542"/>
      <c r="S1541" s="542"/>
      <c r="T1541" s="542"/>
    </row>
    <row r="1542" spans="1:20" ht="14">
      <c r="A1542" s="1"/>
      <c r="C1542" s="545">
        <v>30500014267</v>
      </c>
      <c r="D1542" s="545" t="s">
        <v>885</v>
      </c>
      <c r="E1542" s="546">
        <v>45888</v>
      </c>
      <c r="F1542" s="545">
        <v>31</v>
      </c>
      <c r="G1542" s="546">
        <v>45839</v>
      </c>
      <c r="H1542" s="546">
        <v>45870</v>
      </c>
      <c r="I1542" s="545" t="s">
        <v>648</v>
      </c>
      <c r="J1542" s="545" t="s">
        <v>690</v>
      </c>
      <c r="K1542" s="545">
        <v>90375.17</v>
      </c>
      <c r="L1542" s="545" t="s">
        <v>592</v>
      </c>
      <c r="M1542" s="545"/>
      <c r="N1542" s="545" t="s">
        <v>750</v>
      </c>
      <c r="O1542" s="545"/>
      <c r="P1542" s="545"/>
      <c r="Q1542" s="545"/>
      <c r="R1542" s="545"/>
      <c r="S1542" s="545"/>
      <c r="T1542" s="545"/>
    </row>
    <row r="1543" spans="1:20" ht="14">
      <c r="A1543" s="1"/>
      <c r="C1543" s="545">
        <v>30500014267</v>
      </c>
      <c r="D1543" s="545" t="s">
        <v>885</v>
      </c>
      <c r="E1543" s="546">
        <v>45888</v>
      </c>
      <c r="F1543" s="545">
        <v>31</v>
      </c>
      <c r="G1543" s="546">
        <v>45839</v>
      </c>
      <c r="H1543" s="546">
        <v>45870</v>
      </c>
      <c r="I1543" s="545" t="s">
        <v>648</v>
      </c>
      <c r="J1543" s="545" t="s">
        <v>751</v>
      </c>
      <c r="K1543" s="545">
        <v>119.872</v>
      </c>
      <c r="L1543" s="545" t="s">
        <v>749</v>
      </c>
      <c r="M1543" s="545"/>
      <c r="N1543" s="545" t="s">
        <v>750</v>
      </c>
      <c r="O1543" s="545"/>
      <c r="P1543" s="545"/>
      <c r="Q1543" s="545"/>
      <c r="R1543" s="545"/>
      <c r="S1543" s="545"/>
      <c r="T1543" s="545"/>
    </row>
    <row r="1544" spans="1:20" ht="14">
      <c r="A1544" s="1"/>
      <c r="C1544" s="545">
        <v>30500014267</v>
      </c>
      <c r="D1544" s="545" t="s">
        <v>885</v>
      </c>
      <c r="E1544" s="546">
        <v>45888</v>
      </c>
      <c r="F1544" s="545">
        <v>31</v>
      </c>
      <c r="G1544" s="546">
        <v>45839</v>
      </c>
      <c r="H1544" s="546">
        <v>45870</v>
      </c>
      <c r="I1544" s="545" t="s">
        <v>651</v>
      </c>
      <c r="J1544" s="545" t="s">
        <v>652</v>
      </c>
      <c r="K1544" s="545"/>
      <c r="L1544" s="545" t="s">
        <v>653</v>
      </c>
      <c r="M1544" s="545"/>
      <c r="N1544" s="545" t="s">
        <v>750</v>
      </c>
      <c r="O1544" s="545"/>
      <c r="P1544" s="545"/>
      <c r="Q1544" s="545"/>
      <c r="R1544" s="545"/>
      <c r="S1544" s="545"/>
      <c r="T1544" s="545"/>
    </row>
    <row r="1545" spans="1:20" ht="14">
      <c r="A1545" s="1"/>
      <c r="C1545" s="545">
        <v>30500014267</v>
      </c>
      <c r="D1545" s="545" t="s">
        <v>885</v>
      </c>
      <c r="E1545" s="546">
        <v>45888</v>
      </c>
      <c r="F1545" s="545"/>
      <c r="G1545" s="546"/>
      <c r="H1545" s="546"/>
      <c r="I1545" s="545" t="s">
        <v>658</v>
      </c>
      <c r="J1545" s="545" t="s">
        <v>659</v>
      </c>
      <c r="K1545" s="545"/>
      <c r="L1545" s="545"/>
      <c r="M1545" s="545"/>
      <c r="N1545" s="545" t="s">
        <v>750</v>
      </c>
      <c r="O1545" s="545"/>
      <c r="P1545" s="545"/>
      <c r="Q1545" s="545"/>
      <c r="R1545" s="545"/>
      <c r="S1545" s="545"/>
      <c r="T1545" s="545"/>
    </row>
    <row r="1546" spans="1:20" ht="14">
      <c r="A1546" s="1"/>
      <c r="C1546" s="545">
        <v>30500014267</v>
      </c>
      <c r="D1546" s="545" t="s">
        <v>885</v>
      </c>
      <c r="E1546" s="546">
        <v>45888</v>
      </c>
      <c r="F1546" s="545"/>
      <c r="G1546" s="546"/>
      <c r="H1546" s="546"/>
      <c r="I1546" s="545" t="s">
        <v>661</v>
      </c>
      <c r="J1546" s="545" t="s">
        <v>662</v>
      </c>
      <c r="K1546" s="545"/>
      <c r="L1546" s="545"/>
      <c r="M1546" s="545"/>
      <c r="N1546" s="545" t="s">
        <v>750</v>
      </c>
      <c r="O1546" s="545"/>
      <c r="P1546" s="545"/>
      <c r="Q1546" s="545"/>
      <c r="R1546" s="545"/>
      <c r="S1546" s="545"/>
      <c r="T1546" s="545"/>
    </row>
    <row r="1547" spans="1:20" ht="14">
      <c r="A1547" s="1"/>
      <c r="C1547" s="545">
        <v>30500014267</v>
      </c>
      <c r="D1547" s="545" t="s">
        <v>885</v>
      </c>
      <c r="E1547" s="546">
        <v>45888</v>
      </c>
      <c r="F1547" s="545"/>
      <c r="G1547" s="546"/>
      <c r="H1547" s="546"/>
      <c r="I1547" s="545" t="s">
        <v>663</v>
      </c>
      <c r="J1547" s="545" t="s">
        <v>659</v>
      </c>
      <c r="K1547" s="545"/>
      <c r="L1547" s="545"/>
      <c r="M1547" s="545"/>
      <c r="N1547" s="545" t="s">
        <v>750</v>
      </c>
      <c r="O1547" s="545"/>
      <c r="P1547" s="545"/>
      <c r="Q1547" s="545"/>
      <c r="R1547" s="545"/>
      <c r="S1547" s="545"/>
      <c r="T1547" s="545"/>
    </row>
    <row r="1548" spans="1:20" ht="14">
      <c r="A1548" s="1"/>
      <c r="C1548" s="545">
        <v>30500014267</v>
      </c>
      <c r="D1548" s="545" t="s">
        <v>885</v>
      </c>
      <c r="E1548" s="546">
        <v>45888</v>
      </c>
      <c r="F1548" s="545"/>
      <c r="G1548" s="546"/>
      <c r="H1548" s="546"/>
      <c r="I1548" s="545" t="s">
        <v>664</v>
      </c>
      <c r="J1548" s="545" t="s">
        <v>674</v>
      </c>
      <c r="K1548" s="545"/>
      <c r="L1548" s="545"/>
      <c r="M1548" s="545"/>
      <c r="N1548" s="545" t="s">
        <v>750</v>
      </c>
      <c r="O1548" s="545"/>
      <c r="P1548" s="545"/>
      <c r="Q1548" s="545"/>
      <c r="R1548" s="545"/>
      <c r="S1548" s="545"/>
      <c r="T1548" s="545"/>
    </row>
    <row r="1549" spans="1:20" ht="14">
      <c r="A1549" s="1"/>
      <c r="C1549" s="545">
        <v>30500014267</v>
      </c>
      <c r="D1549" s="545" t="s">
        <v>885</v>
      </c>
      <c r="E1549" s="546">
        <v>45888</v>
      </c>
      <c r="F1549" s="545"/>
      <c r="G1549" s="546"/>
      <c r="H1549" s="546"/>
      <c r="I1549" s="545" t="s">
        <v>667</v>
      </c>
      <c r="J1549" s="545" t="s">
        <v>659</v>
      </c>
      <c r="K1549" s="545"/>
      <c r="L1549" s="545"/>
      <c r="M1549" s="545"/>
      <c r="N1549" s="545" t="s">
        <v>750</v>
      </c>
      <c r="O1549" s="545"/>
      <c r="P1549" s="545"/>
      <c r="Q1549" s="545"/>
      <c r="R1549" s="545"/>
      <c r="S1549" s="545"/>
      <c r="T1549" s="545"/>
    </row>
    <row r="1550" spans="1:20" ht="14">
      <c r="A1550" s="1"/>
      <c r="C1550" s="545">
        <v>30500014267</v>
      </c>
      <c r="D1550" s="545" t="s">
        <v>885</v>
      </c>
      <c r="E1550" s="546">
        <v>45888</v>
      </c>
      <c r="F1550" s="545"/>
      <c r="G1550" s="546"/>
      <c r="H1550" s="546"/>
      <c r="I1550" s="545" t="s">
        <v>668</v>
      </c>
      <c r="J1550" s="545" t="s">
        <v>669</v>
      </c>
      <c r="K1550" s="545"/>
      <c r="L1550" s="545"/>
      <c r="M1550" s="545"/>
      <c r="N1550" s="545" t="s">
        <v>750</v>
      </c>
      <c r="O1550" s="545"/>
      <c r="P1550" s="545"/>
      <c r="Q1550" s="545"/>
      <c r="R1550" s="545"/>
      <c r="S1550" s="545"/>
      <c r="T1550" s="545"/>
    </row>
    <row r="1551" spans="1:20" ht="14">
      <c r="A1551" s="1"/>
      <c r="C1551" s="545">
        <v>30500014267</v>
      </c>
      <c r="D1551" s="545" t="s">
        <v>885</v>
      </c>
      <c r="E1551" s="546">
        <v>45888</v>
      </c>
      <c r="F1551" s="545"/>
      <c r="G1551" s="546"/>
      <c r="H1551" s="546"/>
      <c r="I1551" s="545" t="s">
        <v>670</v>
      </c>
      <c r="J1551" s="545" t="s">
        <v>633</v>
      </c>
      <c r="K1551" s="545"/>
      <c r="L1551" s="545"/>
      <c r="M1551" s="544">
        <v>90495.042000000001</v>
      </c>
      <c r="N1551" s="545" t="s">
        <v>750</v>
      </c>
      <c r="O1551" s="545"/>
      <c r="P1551" s="545"/>
      <c r="Q1551" s="545"/>
      <c r="R1551" s="545"/>
      <c r="S1551" s="545"/>
      <c r="T1551" s="545"/>
    </row>
    <row r="1552" spans="1:20" ht="14">
      <c r="A1552" s="1"/>
      <c r="C1552" s="545">
        <v>30500014267</v>
      </c>
      <c r="D1552" s="545" t="s">
        <v>885</v>
      </c>
      <c r="E1552" s="546">
        <v>45888</v>
      </c>
      <c r="F1552" s="545"/>
      <c r="G1552" s="546"/>
      <c r="H1552" s="546"/>
      <c r="I1552" s="545" t="s">
        <v>671</v>
      </c>
      <c r="J1552" s="545" t="s">
        <v>671</v>
      </c>
      <c r="K1552" s="545"/>
      <c r="L1552" s="545"/>
      <c r="M1552" s="545"/>
      <c r="N1552" s="545" t="s">
        <v>750</v>
      </c>
      <c r="O1552" s="545"/>
      <c r="P1552" s="545"/>
      <c r="Q1552" s="545"/>
      <c r="R1552" s="545"/>
      <c r="S1552" s="545"/>
      <c r="T1552" s="545"/>
    </row>
    <row r="1553" spans="1:20" ht="14">
      <c r="A1553" s="1"/>
      <c r="C1553" s="542">
        <v>30500014267</v>
      </c>
      <c r="D1553" s="542" t="s">
        <v>885</v>
      </c>
      <c r="E1553" s="543">
        <v>45922</v>
      </c>
      <c r="F1553" s="542">
        <v>31</v>
      </c>
      <c r="G1553" s="543">
        <v>45665</v>
      </c>
      <c r="H1553" s="543">
        <v>45666</v>
      </c>
      <c r="I1553" s="542" t="s">
        <v>648</v>
      </c>
      <c r="J1553" s="542" t="s">
        <v>690</v>
      </c>
      <c r="K1553" s="542">
        <v>79283.72</v>
      </c>
      <c r="L1553" s="542" t="s">
        <v>592</v>
      </c>
      <c r="M1553" s="542"/>
      <c r="N1553" s="542" t="s">
        <v>752</v>
      </c>
      <c r="O1553" s="542"/>
      <c r="P1553" s="542"/>
      <c r="Q1553" s="542"/>
      <c r="R1553" s="542"/>
      <c r="S1553" s="542"/>
      <c r="T1553" s="542"/>
    </row>
    <row r="1554" spans="1:20" ht="14">
      <c r="A1554" s="1"/>
      <c r="C1554" s="542">
        <v>30500014267</v>
      </c>
      <c r="D1554" s="542" t="s">
        <v>885</v>
      </c>
      <c r="E1554" s="543">
        <v>45922</v>
      </c>
      <c r="F1554" s="542">
        <v>31</v>
      </c>
      <c r="G1554" s="543">
        <v>45665</v>
      </c>
      <c r="H1554" s="543">
        <v>45666</v>
      </c>
      <c r="I1554" s="542" t="s">
        <v>648</v>
      </c>
      <c r="J1554" s="542" t="s">
        <v>751</v>
      </c>
      <c r="K1554" s="542">
        <v>116.84399999999999</v>
      </c>
      <c r="L1554" s="542" t="s">
        <v>749</v>
      </c>
      <c r="M1554" s="542"/>
      <c r="N1554" s="542" t="s">
        <v>752</v>
      </c>
      <c r="O1554" s="542"/>
      <c r="P1554" s="542"/>
      <c r="Q1554" s="542"/>
      <c r="R1554" s="542"/>
      <c r="S1554" s="542"/>
      <c r="T1554" s="542"/>
    </row>
    <row r="1555" spans="1:20" ht="14">
      <c r="A1555" s="1"/>
      <c r="C1555" s="542">
        <v>30500014267</v>
      </c>
      <c r="D1555" s="542" t="s">
        <v>885</v>
      </c>
      <c r="E1555" s="543">
        <v>45922</v>
      </c>
      <c r="F1555" s="542">
        <v>31</v>
      </c>
      <c r="G1555" s="543">
        <v>45665</v>
      </c>
      <c r="H1555" s="543">
        <v>45666</v>
      </c>
      <c r="I1555" s="542" t="s">
        <v>651</v>
      </c>
      <c r="J1555" s="542" t="s">
        <v>652</v>
      </c>
      <c r="K1555" s="542"/>
      <c r="L1555" s="542" t="s">
        <v>653</v>
      </c>
      <c r="M1555" s="542"/>
      <c r="N1555" s="542" t="s">
        <v>752</v>
      </c>
      <c r="O1555" s="542"/>
      <c r="P1555" s="542"/>
      <c r="Q1555" s="542"/>
      <c r="R1555" s="542"/>
      <c r="S1555" s="542"/>
      <c r="T1555" s="542"/>
    </row>
    <row r="1556" spans="1:20" ht="14">
      <c r="A1556" s="1"/>
      <c r="C1556" s="542">
        <v>30500014267</v>
      </c>
      <c r="D1556" s="542" t="s">
        <v>885</v>
      </c>
      <c r="E1556" s="543">
        <v>45922</v>
      </c>
      <c r="F1556" s="542"/>
      <c r="G1556" s="543"/>
      <c r="H1556" s="543"/>
      <c r="I1556" s="542" t="s">
        <v>658</v>
      </c>
      <c r="J1556" s="542" t="s">
        <v>659</v>
      </c>
      <c r="K1556" s="542"/>
      <c r="L1556" s="542"/>
      <c r="M1556" s="542"/>
      <c r="N1556" s="542" t="s">
        <v>752</v>
      </c>
      <c r="O1556" s="542"/>
      <c r="P1556" s="542"/>
      <c r="Q1556" s="542"/>
      <c r="R1556" s="542"/>
      <c r="S1556" s="542"/>
      <c r="T1556" s="542"/>
    </row>
    <row r="1557" spans="1:20" ht="14">
      <c r="A1557" s="1"/>
      <c r="C1557" s="542">
        <v>30500014267</v>
      </c>
      <c r="D1557" s="542" t="s">
        <v>885</v>
      </c>
      <c r="E1557" s="543">
        <v>45922</v>
      </c>
      <c r="F1557" s="542"/>
      <c r="G1557" s="543"/>
      <c r="H1557" s="543"/>
      <c r="I1557" s="542" t="s">
        <v>661</v>
      </c>
      <c r="J1557" s="542" t="s">
        <v>662</v>
      </c>
      <c r="K1557" s="542"/>
      <c r="L1557" s="542"/>
      <c r="M1557" s="542"/>
      <c r="N1557" s="542" t="s">
        <v>752</v>
      </c>
      <c r="O1557" s="542"/>
      <c r="P1557" s="542"/>
      <c r="Q1557" s="542"/>
      <c r="R1557" s="542"/>
      <c r="S1557" s="542"/>
      <c r="T1557" s="542"/>
    </row>
    <row r="1558" spans="1:20" ht="14">
      <c r="A1558" s="1"/>
      <c r="C1558" s="542">
        <v>30500014267</v>
      </c>
      <c r="D1558" s="542" t="s">
        <v>885</v>
      </c>
      <c r="E1558" s="543">
        <v>45922</v>
      </c>
      <c r="F1558" s="542"/>
      <c r="G1558" s="543"/>
      <c r="H1558" s="543"/>
      <c r="I1558" s="542" t="s">
        <v>663</v>
      </c>
      <c r="J1558" s="542" t="s">
        <v>659</v>
      </c>
      <c r="K1558" s="542"/>
      <c r="L1558" s="542"/>
      <c r="M1558" s="542"/>
      <c r="N1558" s="542" t="s">
        <v>752</v>
      </c>
      <c r="O1558" s="542"/>
      <c r="P1558" s="542"/>
      <c r="Q1558" s="542"/>
      <c r="R1558" s="542"/>
      <c r="S1558" s="542"/>
      <c r="T1558" s="542"/>
    </row>
    <row r="1559" spans="1:20" ht="14">
      <c r="A1559" s="1"/>
      <c r="C1559" s="542">
        <v>30500014267</v>
      </c>
      <c r="D1559" s="542" t="s">
        <v>885</v>
      </c>
      <c r="E1559" s="543">
        <v>45922</v>
      </c>
      <c r="F1559" s="542"/>
      <c r="G1559" s="543"/>
      <c r="H1559" s="543"/>
      <c r="I1559" s="542" t="s">
        <v>664</v>
      </c>
      <c r="J1559" s="542" t="s">
        <v>677</v>
      </c>
      <c r="K1559" s="542"/>
      <c r="L1559" s="542"/>
      <c r="M1559" s="542"/>
      <c r="N1559" s="542" t="s">
        <v>752</v>
      </c>
      <c r="O1559" s="542"/>
      <c r="P1559" s="542"/>
      <c r="Q1559" s="542"/>
      <c r="R1559" s="542"/>
      <c r="S1559" s="542"/>
      <c r="T1559" s="542"/>
    </row>
    <row r="1560" spans="1:20" ht="14">
      <c r="A1560" s="1"/>
      <c r="C1560" s="542">
        <v>30500014267</v>
      </c>
      <c r="D1560" s="542" t="s">
        <v>885</v>
      </c>
      <c r="E1560" s="543">
        <v>45922</v>
      </c>
      <c r="F1560" s="542"/>
      <c r="G1560" s="543"/>
      <c r="H1560" s="543"/>
      <c r="I1560" s="542" t="s">
        <v>667</v>
      </c>
      <c r="J1560" s="542" t="s">
        <v>659</v>
      </c>
      <c r="K1560" s="542"/>
      <c r="L1560" s="542"/>
      <c r="M1560" s="542"/>
      <c r="N1560" s="542" t="s">
        <v>752</v>
      </c>
      <c r="O1560" s="542"/>
      <c r="P1560" s="542"/>
      <c r="Q1560" s="542"/>
      <c r="R1560" s="542"/>
      <c r="S1560" s="542"/>
      <c r="T1560" s="542"/>
    </row>
    <row r="1561" spans="1:20" ht="14">
      <c r="A1561" s="1"/>
      <c r="C1561" s="542">
        <v>30500014267</v>
      </c>
      <c r="D1561" s="542" t="s">
        <v>885</v>
      </c>
      <c r="E1561" s="543">
        <v>45922</v>
      </c>
      <c r="F1561" s="542"/>
      <c r="G1561" s="543"/>
      <c r="H1561" s="543"/>
      <c r="I1561" s="542" t="s">
        <v>668</v>
      </c>
      <c r="J1561" s="542" t="s">
        <v>669</v>
      </c>
      <c r="K1561" s="542"/>
      <c r="L1561" s="542"/>
      <c r="M1561" s="542"/>
      <c r="N1561" s="542" t="s">
        <v>752</v>
      </c>
      <c r="O1561" s="542"/>
      <c r="P1561" s="542"/>
      <c r="Q1561" s="542"/>
      <c r="R1561" s="542"/>
      <c r="S1561" s="542"/>
      <c r="T1561" s="542"/>
    </row>
    <row r="1562" spans="1:20" ht="14">
      <c r="A1562" s="1"/>
      <c r="C1562" s="542">
        <v>30500014267</v>
      </c>
      <c r="D1562" s="542" t="s">
        <v>885</v>
      </c>
      <c r="E1562" s="543">
        <v>45922</v>
      </c>
      <c r="F1562" s="542"/>
      <c r="G1562" s="543"/>
      <c r="H1562" s="543"/>
      <c r="I1562" s="542" t="s">
        <v>670</v>
      </c>
      <c r="J1562" s="542" t="s">
        <v>633</v>
      </c>
      <c r="K1562" s="542"/>
      <c r="L1562" s="542"/>
      <c r="M1562" s="544">
        <v>79400.563999999998</v>
      </c>
      <c r="N1562" s="542" t="s">
        <v>752</v>
      </c>
      <c r="O1562" s="542"/>
      <c r="P1562" s="542"/>
      <c r="Q1562" s="542"/>
      <c r="R1562" s="542"/>
      <c r="S1562" s="542"/>
      <c r="T1562" s="542"/>
    </row>
    <row r="1563" spans="1:20" ht="14">
      <c r="A1563" s="1"/>
      <c r="C1563" s="542">
        <v>30500014267</v>
      </c>
      <c r="D1563" s="542" t="s">
        <v>885</v>
      </c>
      <c r="E1563" s="543">
        <v>45922</v>
      </c>
      <c r="F1563" s="542"/>
      <c r="G1563" s="543"/>
      <c r="H1563" s="543"/>
      <c r="I1563" s="542" t="s">
        <v>671</v>
      </c>
      <c r="J1563" s="542" t="s">
        <v>671</v>
      </c>
      <c r="K1563" s="542"/>
      <c r="L1563" s="542"/>
      <c r="M1563" s="542"/>
      <c r="N1563" s="542" t="s">
        <v>752</v>
      </c>
      <c r="O1563" s="542"/>
      <c r="P1563" s="542"/>
      <c r="Q1563" s="542"/>
      <c r="R1563" s="542"/>
      <c r="S1563" s="542"/>
      <c r="T1563" s="542"/>
    </row>
    <row r="1564" spans="1:20" ht="14">
      <c r="A1564" s="1"/>
      <c r="C1564" s="545">
        <v>30500014267</v>
      </c>
      <c r="D1564" s="545" t="s">
        <v>885</v>
      </c>
      <c r="E1564" s="546">
        <v>45950</v>
      </c>
      <c r="F1564" s="545">
        <v>30</v>
      </c>
      <c r="G1564" s="546">
        <v>45901</v>
      </c>
      <c r="H1564" s="546">
        <v>45931</v>
      </c>
      <c r="I1564" s="545" t="s">
        <v>648</v>
      </c>
      <c r="J1564" s="545" t="s">
        <v>690</v>
      </c>
      <c r="K1564" s="545">
        <v>72922.58</v>
      </c>
      <c r="L1564" s="545" t="s">
        <v>592</v>
      </c>
      <c r="M1564" s="545"/>
      <c r="N1564" s="545" t="s">
        <v>753</v>
      </c>
      <c r="O1564" s="545"/>
      <c r="P1564" s="545"/>
      <c r="Q1564" s="545"/>
      <c r="R1564" s="545"/>
      <c r="S1564" s="545"/>
      <c r="T1564" s="545"/>
    </row>
    <row r="1565" spans="1:20" ht="14">
      <c r="A1565" s="1"/>
      <c r="C1565" s="545">
        <v>30500014267</v>
      </c>
      <c r="D1565" s="545" t="s">
        <v>885</v>
      </c>
      <c r="E1565" s="546">
        <v>45950</v>
      </c>
      <c r="F1565" s="545">
        <v>30</v>
      </c>
      <c r="G1565" s="546">
        <v>45901</v>
      </c>
      <c r="H1565" s="546">
        <v>45931</v>
      </c>
      <c r="I1565" s="545" t="s">
        <v>648</v>
      </c>
      <c r="J1565" s="545" t="s">
        <v>751</v>
      </c>
      <c r="K1565" s="545">
        <v>122.988</v>
      </c>
      <c r="L1565" s="545" t="s">
        <v>749</v>
      </c>
      <c r="M1565" s="545"/>
      <c r="N1565" s="545" t="s">
        <v>753</v>
      </c>
      <c r="O1565" s="545"/>
      <c r="P1565" s="545"/>
      <c r="Q1565" s="545"/>
      <c r="R1565" s="545"/>
      <c r="S1565" s="545"/>
      <c r="T1565" s="545"/>
    </row>
    <row r="1566" spans="1:20" ht="14">
      <c r="A1566" s="1"/>
      <c r="C1566" s="545">
        <v>30500014267</v>
      </c>
      <c r="D1566" s="545" t="s">
        <v>885</v>
      </c>
      <c r="E1566" s="546">
        <v>45950</v>
      </c>
      <c r="F1566" s="545">
        <v>30</v>
      </c>
      <c r="G1566" s="546">
        <v>45901</v>
      </c>
      <c r="H1566" s="546">
        <v>45931</v>
      </c>
      <c r="I1566" s="545" t="s">
        <v>651</v>
      </c>
      <c r="J1566" s="545" t="s">
        <v>652</v>
      </c>
      <c r="K1566" s="545"/>
      <c r="L1566" s="545" t="s">
        <v>653</v>
      </c>
      <c r="M1566" s="545"/>
      <c r="N1566" s="545" t="s">
        <v>753</v>
      </c>
      <c r="O1566" s="545"/>
      <c r="P1566" s="545"/>
      <c r="Q1566" s="545"/>
      <c r="R1566" s="545"/>
      <c r="S1566" s="545"/>
      <c r="T1566" s="545"/>
    </row>
    <row r="1567" spans="1:20" ht="14">
      <c r="A1567" s="1"/>
      <c r="C1567" s="545">
        <v>30500014267</v>
      </c>
      <c r="D1567" s="545" t="s">
        <v>885</v>
      </c>
      <c r="E1567" s="546">
        <v>45950</v>
      </c>
      <c r="F1567" s="545"/>
      <c r="G1567" s="546"/>
      <c r="H1567" s="546"/>
      <c r="I1567" s="545" t="s">
        <v>658</v>
      </c>
      <c r="J1567" s="545" t="s">
        <v>659</v>
      </c>
      <c r="K1567" s="545"/>
      <c r="L1567" s="545"/>
      <c r="M1567" s="545"/>
      <c r="N1567" s="545" t="s">
        <v>753</v>
      </c>
      <c r="O1567" s="545"/>
      <c r="P1567" s="545"/>
      <c r="Q1567" s="545"/>
      <c r="R1567" s="545"/>
      <c r="S1567" s="545"/>
      <c r="T1567" s="545"/>
    </row>
    <row r="1568" spans="1:20" ht="14">
      <c r="A1568" s="1"/>
      <c r="C1568" s="545">
        <v>30500014267</v>
      </c>
      <c r="D1568" s="545" t="s">
        <v>885</v>
      </c>
      <c r="E1568" s="546">
        <v>45950</v>
      </c>
      <c r="F1568" s="545"/>
      <c r="G1568" s="546"/>
      <c r="H1568" s="546"/>
      <c r="I1568" s="545" t="s">
        <v>661</v>
      </c>
      <c r="J1568" s="545" t="s">
        <v>662</v>
      </c>
      <c r="K1568" s="545"/>
      <c r="L1568" s="545"/>
      <c r="M1568" s="545"/>
      <c r="N1568" s="545" t="s">
        <v>753</v>
      </c>
      <c r="O1568" s="545"/>
      <c r="P1568" s="545"/>
      <c r="Q1568" s="545"/>
      <c r="R1568" s="545"/>
      <c r="S1568" s="545"/>
      <c r="T1568" s="545"/>
    </row>
    <row r="1569" spans="1:20" ht="14">
      <c r="A1569" s="1"/>
      <c r="C1569" s="545">
        <v>30500014267</v>
      </c>
      <c r="D1569" s="545" t="s">
        <v>885</v>
      </c>
      <c r="E1569" s="546">
        <v>45950</v>
      </c>
      <c r="F1569" s="545"/>
      <c r="G1569" s="546"/>
      <c r="H1569" s="546"/>
      <c r="I1569" s="545" t="s">
        <v>663</v>
      </c>
      <c r="J1569" s="545" t="s">
        <v>659</v>
      </c>
      <c r="K1569" s="545"/>
      <c r="L1569" s="545"/>
      <c r="M1569" s="545"/>
      <c r="N1569" s="545" t="s">
        <v>753</v>
      </c>
      <c r="O1569" s="545"/>
      <c r="P1569" s="545"/>
      <c r="Q1569" s="545"/>
      <c r="R1569" s="545"/>
      <c r="S1569" s="545"/>
      <c r="T1569" s="545"/>
    </row>
    <row r="1570" spans="1:20" ht="14">
      <c r="A1570" s="1"/>
      <c r="C1570" s="545">
        <v>30500014267</v>
      </c>
      <c r="D1570" s="545" t="s">
        <v>885</v>
      </c>
      <c r="E1570" s="546">
        <v>45950</v>
      </c>
      <c r="F1570" s="545"/>
      <c r="G1570" s="546"/>
      <c r="H1570" s="546"/>
      <c r="I1570" s="545" t="s">
        <v>664</v>
      </c>
      <c r="J1570" s="545" t="s">
        <v>677</v>
      </c>
      <c r="K1570" s="545"/>
      <c r="L1570" s="545"/>
      <c r="M1570" s="545"/>
      <c r="N1570" s="545" t="s">
        <v>753</v>
      </c>
      <c r="O1570" s="545"/>
      <c r="P1570" s="545"/>
      <c r="Q1570" s="545"/>
      <c r="R1570" s="545"/>
      <c r="S1570" s="545"/>
      <c r="T1570" s="545"/>
    </row>
    <row r="1571" spans="1:20" ht="14">
      <c r="A1571" s="1"/>
      <c r="C1571" s="545">
        <v>30500014267</v>
      </c>
      <c r="D1571" s="545" t="s">
        <v>885</v>
      </c>
      <c r="E1571" s="546">
        <v>45950</v>
      </c>
      <c r="F1571" s="545"/>
      <c r="G1571" s="546"/>
      <c r="H1571" s="546"/>
      <c r="I1571" s="545" t="s">
        <v>667</v>
      </c>
      <c r="J1571" s="545" t="s">
        <v>659</v>
      </c>
      <c r="K1571" s="545"/>
      <c r="L1571" s="545"/>
      <c r="M1571" s="545"/>
      <c r="N1571" s="545" t="s">
        <v>753</v>
      </c>
      <c r="O1571" s="545"/>
      <c r="P1571" s="545"/>
      <c r="Q1571" s="545"/>
      <c r="R1571" s="545"/>
      <c r="S1571" s="545"/>
      <c r="T1571" s="545"/>
    </row>
    <row r="1572" spans="1:20" ht="14">
      <c r="A1572" s="1"/>
      <c r="C1572" s="545">
        <v>30500014267</v>
      </c>
      <c r="D1572" s="545" t="s">
        <v>885</v>
      </c>
      <c r="E1572" s="546">
        <v>45950</v>
      </c>
      <c r="F1572" s="545"/>
      <c r="G1572" s="546"/>
      <c r="H1572" s="546"/>
      <c r="I1572" s="545" t="s">
        <v>668</v>
      </c>
      <c r="J1572" s="545" t="s">
        <v>669</v>
      </c>
      <c r="K1572" s="545"/>
      <c r="L1572" s="545"/>
      <c r="M1572" s="545"/>
      <c r="N1572" s="545" t="s">
        <v>753</v>
      </c>
      <c r="O1572" s="545"/>
      <c r="P1572" s="545"/>
      <c r="Q1572" s="545"/>
      <c r="R1572" s="545"/>
      <c r="S1572" s="545"/>
      <c r="T1572" s="545"/>
    </row>
    <row r="1573" spans="1:20" ht="14">
      <c r="A1573" s="1"/>
      <c r="C1573" s="545">
        <v>30500014267</v>
      </c>
      <c r="D1573" s="545" t="s">
        <v>885</v>
      </c>
      <c r="E1573" s="546">
        <v>45950</v>
      </c>
      <c r="F1573" s="545"/>
      <c r="G1573" s="546"/>
      <c r="H1573" s="546"/>
      <c r="I1573" s="545" t="s">
        <v>670</v>
      </c>
      <c r="J1573" s="545" t="s">
        <v>633</v>
      </c>
      <c r="K1573" s="545"/>
      <c r="L1573" s="545"/>
      <c r="M1573" s="544">
        <v>73045.567999999999</v>
      </c>
      <c r="N1573" s="545" t="s">
        <v>753</v>
      </c>
      <c r="O1573" s="545"/>
      <c r="P1573" s="545"/>
      <c r="Q1573" s="545"/>
      <c r="R1573" s="545"/>
      <c r="S1573" s="545"/>
      <c r="T1573" s="545"/>
    </row>
    <row r="1574" spans="1:20" ht="14">
      <c r="A1574" s="1"/>
      <c r="C1574" s="545">
        <v>30500014267</v>
      </c>
      <c r="D1574" s="545" t="s">
        <v>885</v>
      </c>
      <c r="E1574" s="546">
        <v>45950</v>
      </c>
      <c r="F1574" s="545"/>
      <c r="G1574" s="546"/>
      <c r="H1574" s="546"/>
      <c r="I1574" s="545" t="s">
        <v>671</v>
      </c>
      <c r="J1574" s="545" t="s">
        <v>671</v>
      </c>
      <c r="K1574" s="545"/>
      <c r="L1574" s="545"/>
      <c r="M1574" s="545"/>
      <c r="N1574" s="545" t="s">
        <v>753</v>
      </c>
      <c r="O1574" s="545"/>
      <c r="P1574" s="545"/>
      <c r="Q1574" s="545"/>
      <c r="R1574" s="545"/>
      <c r="S1574" s="545"/>
      <c r="T1574" s="545"/>
    </row>
    <row r="1575" spans="1:20" ht="14">
      <c r="A1575" s="1"/>
      <c r="C1575" s="542">
        <v>30500014267</v>
      </c>
      <c r="D1575" s="542" t="s">
        <v>885</v>
      </c>
      <c r="E1575" s="543">
        <v>45980</v>
      </c>
      <c r="F1575" s="542">
        <v>31</v>
      </c>
      <c r="G1575" s="543">
        <v>45931</v>
      </c>
      <c r="H1575" s="543">
        <v>45962</v>
      </c>
      <c r="I1575" s="542" t="s">
        <v>648</v>
      </c>
      <c r="J1575" s="542" t="s">
        <v>690</v>
      </c>
      <c r="K1575" s="542">
        <v>68613.88</v>
      </c>
      <c r="L1575" s="542" t="s">
        <v>592</v>
      </c>
      <c r="M1575" s="542"/>
      <c r="N1575" s="542" t="s">
        <v>754</v>
      </c>
      <c r="O1575" s="542"/>
      <c r="P1575" s="542"/>
      <c r="Q1575" s="542"/>
      <c r="R1575" s="542"/>
      <c r="S1575" s="542"/>
      <c r="T1575" s="542"/>
    </row>
    <row r="1576" spans="1:20" ht="14">
      <c r="A1576" s="1"/>
      <c r="C1576" s="542">
        <v>30500014267</v>
      </c>
      <c r="D1576" s="542" t="s">
        <v>885</v>
      </c>
      <c r="E1576" s="543">
        <v>45980</v>
      </c>
      <c r="F1576" s="542">
        <v>31</v>
      </c>
      <c r="G1576" s="543">
        <v>45931</v>
      </c>
      <c r="H1576" s="543">
        <v>45962</v>
      </c>
      <c r="I1576" s="542" t="s">
        <v>648</v>
      </c>
      <c r="J1576" s="542" t="s">
        <v>751</v>
      </c>
      <c r="K1576" s="542">
        <v>120.18300000000001</v>
      </c>
      <c r="L1576" s="542" t="s">
        <v>749</v>
      </c>
      <c r="M1576" s="542"/>
      <c r="N1576" s="542" t="s">
        <v>754</v>
      </c>
      <c r="O1576" s="542"/>
      <c r="P1576" s="542"/>
      <c r="Q1576" s="542"/>
      <c r="R1576" s="542"/>
      <c r="S1576" s="542"/>
      <c r="T1576" s="542"/>
    </row>
    <row r="1577" spans="1:20" ht="14">
      <c r="A1577" s="1"/>
      <c r="C1577" s="542">
        <v>30500014267</v>
      </c>
      <c r="D1577" s="542" t="s">
        <v>885</v>
      </c>
      <c r="E1577" s="543">
        <v>45980</v>
      </c>
      <c r="F1577" s="542">
        <v>31</v>
      </c>
      <c r="G1577" s="543">
        <v>45931</v>
      </c>
      <c r="H1577" s="543">
        <v>45962</v>
      </c>
      <c r="I1577" s="542" t="s">
        <v>651</v>
      </c>
      <c r="J1577" s="542" t="s">
        <v>652</v>
      </c>
      <c r="K1577" s="542"/>
      <c r="L1577" s="542" t="s">
        <v>653</v>
      </c>
      <c r="M1577" s="542"/>
      <c r="N1577" s="542" t="s">
        <v>754</v>
      </c>
      <c r="O1577" s="542"/>
      <c r="P1577" s="542"/>
      <c r="Q1577" s="542"/>
      <c r="R1577" s="542"/>
      <c r="S1577" s="542"/>
      <c r="T1577" s="542"/>
    </row>
    <row r="1578" spans="1:20" ht="14">
      <c r="A1578" s="1"/>
      <c r="C1578" s="542">
        <v>30500014267</v>
      </c>
      <c r="D1578" s="542" t="s">
        <v>885</v>
      </c>
      <c r="E1578" s="543">
        <v>45980</v>
      </c>
      <c r="F1578" s="542"/>
      <c r="G1578" s="543"/>
      <c r="H1578" s="543"/>
      <c r="I1578" s="542" t="s">
        <v>658</v>
      </c>
      <c r="J1578" s="542" t="s">
        <v>659</v>
      </c>
      <c r="K1578" s="542"/>
      <c r="L1578" s="542"/>
      <c r="M1578" s="542"/>
      <c r="N1578" s="542" t="s">
        <v>754</v>
      </c>
      <c r="O1578" s="542"/>
      <c r="P1578" s="542"/>
      <c r="Q1578" s="542"/>
      <c r="R1578" s="542"/>
      <c r="S1578" s="542"/>
      <c r="T1578" s="542"/>
    </row>
    <row r="1579" spans="1:20" ht="14">
      <c r="A1579" s="1"/>
      <c r="C1579" s="542">
        <v>30500014267</v>
      </c>
      <c r="D1579" s="542" t="s">
        <v>885</v>
      </c>
      <c r="E1579" s="543">
        <v>45980</v>
      </c>
      <c r="F1579" s="542"/>
      <c r="G1579" s="543"/>
      <c r="H1579" s="543"/>
      <c r="I1579" s="542" t="s">
        <v>661</v>
      </c>
      <c r="J1579" s="542" t="s">
        <v>662</v>
      </c>
      <c r="K1579" s="542"/>
      <c r="L1579" s="542"/>
      <c r="M1579" s="542"/>
      <c r="N1579" s="542" t="s">
        <v>754</v>
      </c>
      <c r="O1579" s="542"/>
      <c r="P1579" s="542"/>
      <c r="Q1579" s="542"/>
      <c r="R1579" s="542"/>
      <c r="S1579" s="542"/>
      <c r="T1579" s="542"/>
    </row>
    <row r="1580" spans="1:20">
      <c r="C1580" s="542">
        <v>30500014267</v>
      </c>
      <c r="D1580" s="542" t="s">
        <v>885</v>
      </c>
      <c r="E1580" s="543">
        <v>45980</v>
      </c>
      <c r="F1580" s="542"/>
      <c r="G1580" s="543"/>
      <c r="H1580" s="543"/>
      <c r="I1580" s="542" t="s">
        <v>663</v>
      </c>
      <c r="J1580" s="542" t="s">
        <v>659</v>
      </c>
      <c r="K1580" s="542"/>
      <c r="L1580" s="542"/>
      <c r="M1580" s="542"/>
      <c r="N1580" s="542" t="s">
        <v>754</v>
      </c>
      <c r="O1580" s="542"/>
      <c r="P1580" s="542"/>
      <c r="Q1580" s="542"/>
      <c r="R1580" s="542"/>
      <c r="S1580" s="542"/>
      <c r="T1580" s="542"/>
    </row>
    <row r="1581" spans="1:20">
      <c r="C1581" s="542">
        <v>30500014267</v>
      </c>
      <c r="D1581" s="542" t="s">
        <v>885</v>
      </c>
      <c r="E1581" s="543">
        <v>45980</v>
      </c>
      <c r="F1581" s="542"/>
      <c r="G1581" s="543"/>
      <c r="H1581" s="543"/>
      <c r="I1581" s="542" t="s">
        <v>664</v>
      </c>
      <c r="J1581" s="542" t="s">
        <v>682</v>
      </c>
      <c r="K1581" s="542"/>
      <c r="L1581" s="542"/>
      <c r="M1581" s="542"/>
      <c r="N1581" s="542" t="s">
        <v>754</v>
      </c>
      <c r="O1581" s="542"/>
      <c r="P1581" s="542"/>
      <c r="Q1581" s="542"/>
      <c r="R1581" s="542"/>
      <c r="S1581" s="542"/>
      <c r="T1581" s="542"/>
    </row>
    <row r="1582" spans="1:20">
      <c r="C1582" s="542">
        <v>30500014267</v>
      </c>
      <c r="D1582" s="542" t="s">
        <v>885</v>
      </c>
      <c r="E1582" s="543">
        <v>45980</v>
      </c>
      <c r="F1582" s="542"/>
      <c r="G1582" s="543"/>
      <c r="H1582" s="543"/>
      <c r="I1582" s="542" t="s">
        <v>667</v>
      </c>
      <c r="J1582" s="542" t="s">
        <v>659</v>
      </c>
      <c r="K1582" s="542"/>
      <c r="L1582" s="542"/>
      <c r="M1582" s="542"/>
      <c r="N1582" s="542" t="s">
        <v>754</v>
      </c>
      <c r="O1582" s="542"/>
      <c r="P1582" s="542"/>
      <c r="Q1582" s="542"/>
      <c r="R1582" s="542"/>
      <c r="S1582" s="542"/>
      <c r="T1582" s="542"/>
    </row>
    <row r="1583" spans="1:20">
      <c r="C1583" s="542">
        <v>30500014267</v>
      </c>
      <c r="D1583" s="542" t="s">
        <v>885</v>
      </c>
      <c r="E1583" s="543">
        <v>45980</v>
      </c>
      <c r="F1583" s="542"/>
      <c r="G1583" s="543"/>
      <c r="H1583" s="543"/>
      <c r="I1583" s="542" t="s">
        <v>668</v>
      </c>
      <c r="J1583" s="542" t="s">
        <v>669</v>
      </c>
      <c r="K1583" s="542"/>
      <c r="L1583" s="542"/>
      <c r="M1583" s="542"/>
      <c r="N1583" s="542" t="s">
        <v>754</v>
      </c>
      <c r="O1583" s="542"/>
      <c r="P1583" s="542"/>
      <c r="Q1583" s="542"/>
      <c r="R1583" s="542"/>
      <c r="S1583" s="542"/>
      <c r="T1583" s="542"/>
    </row>
    <row r="1584" spans="1:20">
      <c r="C1584" s="542">
        <v>30500014267</v>
      </c>
      <c r="D1584" s="542" t="s">
        <v>885</v>
      </c>
      <c r="E1584" s="543">
        <v>45980</v>
      </c>
      <c r="F1584" s="542"/>
      <c r="G1584" s="543"/>
      <c r="H1584" s="543"/>
      <c r="I1584" s="542" t="s">
        <v>670</v>
      </c>
      <c r="J1584" s="542" t="s">
        <v>633</v>
      </c>
      <c r="K1584" s="542"/>
      <c r="L1584" s="542"/>
      <c r="M1584" s="544">
        <v>68734.062999999995</v>
      </c>
      <c r="N1584" s="542" t="s">
        <v>754</v>
      </c>
      <c r="O1584" s="542"/>
      <c r="P1584" s="542"/>
      <c r="Q1584" s="542"/>
      <c r="R1584" s="542"/>
      <c r="S1584" s="542"/>
      <c r="T1584" s="542"/>
    </row>
    <row r="1585" spans="3:20">
      <c r="C1585" s="542">
        <v>30500014267</v>
      </c>
      <c r="D1585" s="542" t="s">
        <v>885</v>
      </c>
      <c r="E1585" s="543">
        <v>45980</v>
      </c>
      <c r="F1585" s="542"/>
      <c r="G1585" s="543"/>
      <c r="H1585" s="543"/>
      <c r="I1585" s="542" t="s">
        <v>671</v>
      </c>
      <c r="J1585" s="542" t="s">
        <v>671</v>
      </c>
      <c r="K1585" s="542"/>
      <c r="L1585" s="542"/>
      <c r="M1585" s="542"/>
      <c r="N1585" s="542" t="s">
        <v>754</v>
      </c>
      <c r="O1585" s="542"/>
      <c r="P1585" s="542"/>
      <c r="Q1585" s="542"/>
      <c r="R1585" s="542"/>
      <c r="S1585" s="542"/>
      <c r="T1585" s="542"/>
    </row>
    <row r="1586" spans="3:20">
      <c r="C1586" s="545">
        <v>30500014267</v>
      </c>
      <c r="D1586" s="545" t="s">
        <v>885</v>
      </c>
      <c r="E1586" s="546">
        <v>46010</v>
      </c>
      <c r="F1586" s="545">
        <v>30</v>
      </c>
      <c r="G1586" s="546">
        <v>45962</v>
      </c>
      <c r="H1586" s="546">
        <v>45992</v>
      </c>
      <c r="I1586" s="545" t="s">
        <v>648</v>
      </c>
      <c r="J1586" s="545" t="s">
        <v>690</v>
      </c>
      <c r="K1586" s="545">
        <v>63918.73</v>
      </c>
      <c r="L1586" s="545" t="s">
        <v>592</v>
      </c>
      <c r="M1586" s="545"/>
      <c r="N1586" s="545" t="s">
        <v>755</v>
      </c>
      <c r="O1586" s="545"/>
      <c r="P1586" s="545"/>
      <c r="Q1586" s="545"/>
      <c r="R1586" s="545"/>
      <c r="S1586" s="545"/>
      <c r="T1586" s="545"/>
    </row>
    <row r="1587" spans="3:20">
      <c r="C1587" s="545">
        <v>30500014267</v>
      </c>
      <c r="D1587" s="545" t="s">
        <v>885</v>
      </c>
      <c r="E1587" s="546">
        <v>46010</v>
      </c>
      <c r="F1587" s="545">
        <v>30</v>
      </c>
      <c r="G1587" s="546">
        <v>45962</v>
      </c>
      <c r="H1587" s="546">
        <v>45992</v>
      </c>
      <c r="I1587" s="545" t="s">
        <v>648</v>
      </c>
      <c r="J1587" s="545" t="s">
        <v>751</v>
      </c>
      <c r="K1587" s="545">
        <v>118.444</v>
      </c>
      <c r="L1587" s="545" t="s">
        <v>749</v>
      </c>
      <c r="M1587" s="545"/>
      <c r="N1587" s="545" t="s">
        <v>755</v>
      </c>
      <c r="O1587" s="545"/>
      <c r="P1587" s="545"/>
      <c r="Q1587" s="545"/>
      <c r="R1587" s="545"/>
      <c r="S1587" s="545"/>
      <c r="T1587" s="545"/>
    </row>
    <row r="1588" spans="3:20">
      <c r="C1588" s="545">
        <v>30500014267</v>
      </c>
      <c r="D1588" s="545" t="s">
        <v>885</v>
      </c>
      <c r="E1588" s="546">
        <v>46010</v>
      </c>
      <c r="F1588" s="545">
        <v>30</v>
      </c>
      <c r="G1588" s="546">
        <v>45962</v>
      </c>
      <c r="H1588" s="546">
        <v>45992</v>
      </c>
      <c r="I1588" s="545" t="s">
        <v>651</v>
      </c>
      <c r="J1588" s="545" t="s">
        <v>652</v>
      </c>
      <c r="K1588" s="545"/>
      <c r="L1588" s="545" t="s">
        <v>653</v>
      </c>
      <c r="M1588" s="545"/>
      <c r="N1588" s="545" t="s">
        <v>755</v>
      </c>
      <c r="O1588" s="545"/>
      <c r="P1588" s="545"/>
      <c r="Q1588" s="545"/>
      <c r="R1588" s="545"/>
      <c r="S1588" s="545"/>
      <c r="T1588" s="545"/>
    </row>
    <row r="1589" spans="3:20">
      <c r="C1589" s="545">
        <v>30500014267</v>
      </c>
      <c r="D1589" s="545" t="s">
        <v>885</v>
      </c>
      <c r="E1589" s="546">
        <v>46010</v>
      </c>
      <c r="F1589" s="545"/>
      <c r="G1589" s="546"/>
      <c r="H1589" s="546"/>
      <c r="I1589" s="545" t="s">
        <v>658</v>
      </c>
      <c r="J1589" s="545" t="s">
        <v>659</v>
      </c>
      <c r="K1589" s="545"/>
      <c r="L1589" s="545"/>
      <c r="M1589" s="545"/>
      <c r="N1589" s="545" t="s">
        <v>755</v>
      </c>
      <c r="O1589" s="545"/>
      <c r="P1589" s="545"/>
      <c r="Q1589" s="545"/>
      <c r="R1589" s="545"/>
      <c r="S1589" s="545"/>
      <c r="T1589" s="545"/>
    </row>
    <row r="1590" spans="3:20">
      <c r="C1590" s="545">
        <v>30500014267</v>
      </c>
      <c r="D1590" s="545" t="s">
        <v>885</v>
      </c>
      <c r="E1590" s="546">
        <v>46010</v>
      </c>
      <c r="F1590" s="545"/>
      <c r="G1590" s="546"/>
      <c r="H1590" s="546"/>
      <c r="I1590" s="545" t="s">
        <v>661</v>
      </c>
      <c r="J1590" s="545" t="s">
        <v>662</v>
      </c>
      <c r="K1590" s="545"/>
      <c r="L1590" s="545"/>
      <c r="M1590" s="545"/>
      <c r="N1590" s="545" t="s">
        <v>755</v>
      </c>
      <c r="O1590" s="545"/>
      <c r="P1590" s="545"/>
      <c r="Q1590" s="545"/>
      <c r="R1590" s="545"/>
      <c r="S1590" s="545"/>
      <c r="T1590" s="545"/>
    </row>
    <row r="1591" spans="3:20">
      <c r="C1591" s="545">
        <v>30500014267</v>
      </c>
      <c r="D1591" s="545" t="s">
        <v>885</v>
      </c>
      <c r="E1591" s="546">
        <v>46010</v>
      </c>
      <c r="F1591" s="545"/>
      <c r="G1591" s="546"/>
      <c r="H1591" s="546"/>
      <c r="I1591" s="545" t="s">
        <v>663</v>
      </c>
      <c r="J1591" s="545" t="s">
        <v>659</v>
      </c>
      <c r="K1591" s="545"/>
      <c r="L1591" s="545"/>
      <c r="M1591" s="545"/>
      <c r="N1591" s="545" t="s">
        <v>755</v>
      </c>
      <c r="O1591" s="545"/>
      <c r="P1591" s="545"/>
      <c r="Q1591" s="545"/>
      <c r="R1591" s="545"/>
      <c r="S1591" s="545"/>
      <c r="T1591" s="545"/>
    </row>
    <row r="1592" spans="3:20">
      <c r="C1592" s="545">
        <v>30500014267</v>
      </c>
      <c r="D1592" s="545" t="s">
        <v>885</v>
      </c>
      <c r="E1592" s="546">
        <v>46010</v>
      </c>
      <c r="F1592" s="545"/>
      <c r="G1592" s="546"/>
      <c r="H1592" s="546"/>
      <c r="I1592" s="545" t="s">
        <v>664</v>
      </c>
      <c r="J1592" s="545" t="s">
        <v>677</v>
      </c>
      <c r="K1592" s="545"/>
      <c r="L1592" s="545"/>
      <c r="M1592" s="545"/>
      <c r="N1592" s="545" t="s">
        <v>755</v>
      </c>
      <c r="O1592" s="545"/>
      <c r="P1592" s="545"/>
      <c r="Q1592" s="545"/>
      <c r="R1592" s="545"/>
      <c r="S1592" s="545"/>
      <c r="T1592" s="545"/>
    </row>
    <row r="1593" spans="3:20">
      <c r="C1593" s="545">
        <v>30500014267</v>
      </c>
      <c r="D1593" s="545" t="s">
        <v>885</v>
      </c>
      <c r="E1593" s="546">
        <v>46010</v>
      </c>
      <c r="F1593" s="545"/>
      <c r="G1593" s="546"/>
      <c r="H1593" s="546"/>
      <c r="I1593" s="545" t="s">
        <v>667</v>
      </c>
      <c r="J1593" s="545" t="s">
        <v>659</v>
      </c>
      <c r="K1593" s="545"/>
      <c r="L1593" s="545"/>
      <c r="M1593" s="545"/>
      <c r="N1593" s="545" t="s">
        <v>755</v>
      </c>
      <c r="O1593" s="545"/>
      <c r="P1593" s="545"/>
      <c r="Q1593" s="545"/>
      <c r="R1593" s="545"/>
      <c r="S1593" s="545"/>
      <c r="T1593" s="545"/>
    </row>
    <row r="1594" spans="3:20">
      <c r="C1594" s="545">
        <v>30500014267</v>
      </c>
      <c r="D1594" s="545" t="s">
        <v>885</v>
      </c>
      <c r="E1594" s="546">
        <v>46010</v>
      </c>
      <c r="F1594" s="545"/>
      <c r="G1594" s="546"/>
      <c r="H1594" s="546"/>
      <c r="I1594" s="545" t="s">
        <v>668</v>
      </c>
      <c r="J1594" s="545" t="s">
        <v>669</v>
      </c>
      <c r="K1594" s="545"/>
      <c r="L1594" s="545"/>
      <c r="M1594" s="545"/>
      <c r="N1594" s="545" t="s">
        <v>755</v>
      </c>
      <c r="O1594" s="545"/>
      <c r="P1594" s="545"/>
      <c r="Q1594" s="545"/>
      <c r="R1594" s="545"/>
      <c r="S1594" s="545"/>
      <c r="T1594" s="545"/>
    </row>
    <row r="1595" spans="3:20">
      <c r="C1595" s="545">
        <v>30500014267</v>
      </c>
      <c r="D1595" s="545" t="s">
        <v>885</v>
      </c>
      <c r="E1595" s="546">
        <v>46010</v>
      </c>
      <c r="F1595" s="545"/>
      <c r="G1595" s="546"/>
      <c r="H1595" s="546"/>
      <c r="I1595" s="545" t="s">
        <v>670</v>
      </c>
      <c r="J1595" s="545" t="s">
        <v>633</v>
      </c>
      <c r="K1595" s="545"/>
      <c r="L1595" s="545"/>
      <c r="M1595" s="544">
        <v>64037.173999999999</v>
      </c>
      <c r="N1595" s="545" t="s">
        <v>755</v>
      </c>
      <c r="O1595" s="545"/>
      <c r="P1595" s="545"/>
      <c r="Q1595" s="545"/>
      <c r="R1595" s="545"/>
      <c r="S1595" s="545"/>
      <c r="T1595" s="545"/>
    </row>
    <row r="1596" spans="3:20">
      <c r="C1596" s="545">
        <v>30500014267</v>
      </c>
      <c r="D1596" s="545" t="s">
        <v>885</v>
      </c>
      <c r="E1596" s="546">
        <v>46010</v>
      </c>
      <c r="F1596" s="545"/>
      <c r="G1596" s="546"/>
      <c r="H1596" s="546"/>
      <c r="I1596" s="545" t="s">
        <v>671</v>
      </c>
      <c r="J1596" s="545" t="s">
        <v>671</v>
      </c>
      <c r="K1596" s="545"/>
      <c r="L1596" s="545"/>
      <c r="M1596" s="545"/>
      <c r="N1596" s="545" t="s">
        <v>755</v>
      </c>
      <c r="O1596" s="545"/>
      <c r="P1596" s="545"/>
      <c r="Q1596" s="545"/>
      <c r="R1596" s="545"/>
      <c r="S1596" s="545"/>
      <c r="T1596" s="545"/>
    </row>
    <row r="1597" spans="3:20">
      <c r="C1597" s="545">
        <v>30500014267</v>
      </c>
      <c r="D1597" s="545" t="s">
        <v>885</v>
      </c>
      <c r="E1597" s="546">
        <v>46042</v>
      </c>
      <c r="F1597" s="545">
        <v>31</v>
      </c>
      <c r="G1597" s="546">
        <v>45992</v>
      </c>
      <c r="H1597" s="546">
        <v>46023</v>
      </c>
      <c r="I1597" s="545" t="s">
        <v>648</v>
      </c>
      <c r="J1597" s="545" t="s">
        <v>690</v>
      </c>
      <c r="K1597" s="545">
        <v>74983.240000000005</v>
      </c>
      <c r="L1597" s="545" t="s">
        <v>592</v>
      </c>
      <c r="M1597" s="545"/>
      <c r="N1597" s="545" t="s">
        <v>756</v>
      </c>
      <c r="O1597" s="545"/>
      <c r="P1597" s="545"/>
      <c r="Q1597" s="545"/>
      <c r="R1597" s="545"/>
      <c r="S1597" s="545"/>
      <c r="T1597" s="545"/>
    </row>
    <row r="1598" spans="3:20">
      <c r="C1598" s="545">
        <v>30500014267</v>
      </c>
      <c r="D1598" s="545" t="s">
        <v>885</v>
      </c>
      <c r="E1598" s="546">
        <v>46042</v>
      </c>
      <c r="F1598" s="545">
        <v>31</v>
      </c>
      <c r="G1598" s="546">
        <v>45992</v>
      </c>
      <c r="H1598" s="546">
        <v>46023</v>
      </c>
      <c r="I1598" s="545" t="s">
        <v>648</v>
      </c>
      <c r="J1598" s="545" t="s">
        <v>751</v>
      </c>
      <c r="K1598" s="545">
        <v>127.46899999999999</v>
      </c>
      <c r="L1598" s="545" t="s">
        <v>749</v>
      </c>
      <c r="M1598" s="545"/>
      <c r="N1598" s="545" t="s">
        <v>756</v>
      </c>
      <c r="O1598" s="545"/>
      <c r="P1598" s="545"/>
      <c r="Q1598" s="545"/>
      <c r="R1598" s="545"/>
      <c r="S1598" s="545"/>
      <c r="T1598" s="545"/>
    </row>
    <row r="1599" spans="3:20">
      <c r="C1599" s="545">
        <v>30500014267</v>
      </c>
      <c r="D1599" s="545" t="s">
        <v>885</v>
      </c>
      <c r="E1599" s="546">
        <v>46042</v>
      </c>
      <c r="F1599" s="545">
        <v>31</v>
      </c>
      <c r="G1599" s="546">
        <v>45992</v>
      </c>
      <c r="H1599" s="546">
        <v>46023</v>
      </c>
      <c r="I1599" s="545" t="s">
        <v>651</v>
      </c>
      <c r="J1599" s="545" t="s">
        <v>652</v>
      </c>
      <c r="K1599" s="545"/>
      <c r="L1599" s="545" t="s">
        <v>653</v>
      </c>
      <c r="M1599" s="545"/>
      <c r="N1599" s="545" t="s">
        <v>756</v>
      </c>
      <c r="O1599" s="545"/>
      <c r="P1599" s="545"/>
      <c r="Q1599" s="545"/>
      <c r="R1599" s="545"/>
      <c r="S1599" s="545"/>
      <c r="T1599" s="545"/>
    </row>
    <row r="1600" spans="3:20">
      <c r="C1600" s="545">
        <v>30500014267</v>
      </c>
      <c r="D1600" s="545" t="s">
        <v>885</v>
      </c>
      <c r="E1600" s="546">
        <v>46042</v>
      </c>
      <c r="F1600" s="545"/>
      <c r="G1600" s="546"/>
      <c r="H1600" s="546"/>
      <c r="I1600" s="545" t="s">
        <v>658</v>
      </c>
      <c r="J1600" s="545" t="s">
        <v>659</v>
      </c>
      <c r="K1600" s="545"/>
      <c r="L1600" s="545"/>
      <c r="M1600" s="545"/>
      <c r="N1600" s="545" t="s">
        <v>756</v>
      </c>
      <c r="O1600" s="545"/>
      <c r="P1600" s="545"/>
      <c r="Q1600" s="545"/>
      <c r="R1600" s="545"/>
      <c r="S1600" s="545"/>
      <c r="T1600" s="545"/>
    </row>
    <row r="1601" spans="3:20">
      <c r="C1601" s="545">
        <v>30500014267</v>
      </c>
      <c r="D1601" s="545" t="s">
        <v>885</v>
      </c>
      <c r="E1601" s="546">
        <v>46042</v>
      </c>
      <c r="F1601" s="545"/>
      <c r="G1601" s="546"/>
      <c r="H1601" s="546"/>
      <c r="I1601" s="545" t="s">
        <v>661</v>
      </c>
      <c r="J1601" s="545" t="s">
        <v>662</v>
      </c>
      <c r="K1601" s="545"/>
      <c r="L1601" s="545"/>
      <c r="M1601" s="545"/>
      <c r="N1601" s="545" t="s">
        <v>756</v>
      </c>
      <c r="O1601" s="545"/>
      <c r="P1601" s="545"/>
      <c r="Q1601" s="545"/>
      <c r="R1601" s="545"/>
      <c r="S1601" s="545"/>
      <c r="T1601" s="545"/>
    </row>
    <row r="1602" spans="3:20">
      <c r="C1602" s="545">
        <v>30500014267</v>
      </c>
      <c r="D1602" s="545" t="s">
        <v>885</v>
      </c>
      <c r="E1602" s="546">
        <v>46042</v>
      </c>
      <c r="F1602" s="545"/>
      <c r="G1602" s="546"/>
      <c r="H1602" s="546"/>
      <c r="I1602" s="545" t="s">
        <v>663</v>
      </c>
      <c r="J1602" s="545" t="s">
        <v>659</v>
      </c>
      <c r="K1602" s="545"/>
      <c r="L1602" s="545"/>
      <c r="M1602" s="545"/>
      <c r="N1602" s="545" t="s">
        <v>756</v>
      </c>
      <c r="O1602" s="545"/>
      <c r="P1602" s="545"/>
      <c r="Q1602" s="545"/>
      <c r="R1602" s="545"/>
      <c r="S1602" s="545"/>
      <c r="T1602" s="545"/>
    </row>
    <row r="1603" spans="3:20">
      <c r="C1603" s="545">
        <v>30500014267</v>
      </c>
      <c r="D1603" s="545" t="s">
        <v>885</v>
      </c>
      <c r="E1603" s="546">
        <v>46042</v>
      </c>
      <c r="F1603" s="545"/>
      <c r="G1603" s="546"/>
      <c r="H1603" s="546"/>
      <c r="I1603" s="545" t="s">
        <v>668</v>
      </c>
      <c r="J1603" s="545" t="s">
        <v>669</v>
      </c>
      <c r="K1603" s="545"/>
      <c r="L1603" s="545"/>
      <c r="M1603" s="545"/>
      <c r="N1603" s="545" t="s">
        <v>756</v>
      </c>
      <c r="O1603" s="545"/>
      <c r="P1603" s="545"/>
      <c r="Q1603" s="545"/>
      <c r="R1603" s="545"/>
      <c r="S1603" s="545"/>
      <c r="T1603" s="545"/>
    </row>
    <row r="1604" spans="3:20">
      <c r="C1604" s="545">
        <v>30500014267</v>
      </c>
      <c r="D1604" s="545" t="s">
        <v>885</v>
      </c>
      <c r="E1604" s="546">
        <v>46042</v>
      </c>
      <c r="F1604" s="545"/>
      <c r="G1604" s="546"/>
      <c r="H1604" s="546"/>
      <c r="I1604" s="545" t="s">
        <v>670</v>
      </c>
      <c r="J1604" s="545" t="s">
        <v>633</v>
      </c>
      <c r="K1604" s="545"/>
      <c r="L1604" s="545"/>
      <c r="M1604" s="544">
        <v>75110.709000000003</v>
      </c>
      <c r="N1604" s="545" t="s">
        <v>756</v>
      </c>
      <c r="O1604" s="545"/>
      <c r="P1604" s="545"/>
      <c r="Q1604" s="545"/>
      <c r="R1604" s="545"/>
      <c r="S1604" s="545"/>
      <c r="T1604" s="545"/>
    </row>
    <row r="1605" spans="3:20">
      <c r="C1605" s="545">
        <v>30500014267</v>
      </c>
      <c r="D1605" s="545" t="s">
        <v>885</v>
      </c>
      <c r="E1605" s="546">
        <v>46042</v>
      </c>
      <c r="F1605" s="545"/>
      <c r="G1605" s="546"/>
      <c r="H1605" s="546"/>
      <c r="I1605" s="545" t="s">
        <v>671</v>
      </c>
      <c r="J1605" s="545" t="s">
        <v>671</v>
      </c>
      <c r="K1605" s="545"/>
      <c r="L1605" s="545"/>
      <c r="M1605" s="545"/>
      <c r="N1605" s="545" t="s">
        <v>756</v>
      </c>
      <c r="O1605" s="545"/>
      <c r="P1605" s="545"/>
      <c r="Q1605" s="545"/>
      <c r="R1605" s="545"/>
      <c r="S1605" s="545"/>
      <c r="T1605" s="545"/>
    </row>
    <row r="1606" spans="3:20">
      <c r="C1606" s="545">
        <v>30516302316</v>
      </c>
      <c r="D1606" s="545" t="s">
        <v>886</v>
      </c>
      <c r="E1606" s="546">
        <v>45860</v>
      </c>
      <c r="F1606" s="545"/>
      <c r="G1606" s="546"/>
      <c r="H1606" s="546"/>
      <c r="I1606" s="545" t="s">
        <v>658</v>
      </c>
      <c r="J1606" s="545" t="s">
        <v>659</v>
      </c>
      <c r="K1606" s="545"/>
      <c r="L1606" s="545"/>
      <c r="M1606" s="545"/>
      <c r="N1606" s="545"/>
      <c r="O1606" s="545"/>
      <c r="P1606" s="545"/>
      <c r="Q1606" s="545"/>
      <c r="R1606" s="545"/>
      <c r="S1606" s="545"/>
      <c r="T1606" s="545"/>
    </row>
    <row r="1607" spans="3:20">
      <c r="C1607" s="545">
        <v>30516302316</v>
      </c>
      <c r="D1607" s="545" t="s">
        <v>886</v>
      </c>
      <c r="E1607" s="546">
        <v>45860</v>
      </c>
      <c r="F1607" s="545"/>
      <c r="G1607" s="546"/>
      <c r="H1607" s="546"/>
      <c r="I1607" s="545" t="s">
        <v>664</v>
      </c>
      <c r="J1607" s="545" t="s">
        <v>665</v>
      </c>
      <c r="K1607" s="545"/>
      <c r="L1607" s="545"/>
      <c r="M1607" s="545"/>
      <c r="N1607" s="545"/>
      <c r="O1607" s="545"/>
      <c r="P1607" s="545"/>
      <c r="Q1607" s="545"/>
      <c r="R1607" s="545"/>
      <c r="S1607" s="545"/>
      <c r="T1607" s="545"/>
    </row>
    <row r="1608" spans="3:20">
      <c r="C1608" s="545">
        <v>30516302316</v>
      </c>
      <c r="D1608" s="545" t="s">
        <v>886</v>
      </c>
      <c r="E1608" s="546">
        <v>45860</v>
      </c>
      <c r="F1608" s="545"/>
      <c r="G1608" s="546"/>
      <c r="H1608" s="546"/>
      <c r="I1608" s="545" t="s">
        <v>667</v>
      </c>
      <c r="J1608" s="545" t="s">
        <v>659</v>
      </c>
      <c r="K1608" s="545"/>
      <c r="L1608" s="545"/>
      <c r="M1608" s="545"/>
      <c r="N1608" s="545"/>
      <c r="O1608" s="545"/>
      <c r="P1608" s="545"/>
      <c r="Q1608" s="545"/>
      <c r="R1608" s="545"/>
      <c r="S1608" s="545"/>
      <c r="T1608" s="545"/>
    </row>
    <row r="1609" spans="3:20">
      <c r="C1609" s="545">
        <v>30516302316</v>
      </c>
      <c r="D1609" s="545" t="s">
        <v>886</v>
      </c>
      <c r="E1609" s="546">
        <v>45860</v>
      </c>
      <c r="F1609" s="545"/>
      <c r="G1609" s="546"/>
      <c r="H1609" s="546"/>
      <c r="I1609" s="545" t="s">
        <v>668</v>
      </c>
      <c r="J1609" s="545" t="s">
        <v>669</v>
      </c>
      <c r="K1609" s="545"/>
      <c r="L1609" s="545"/>
      <c r="M1609" s="545"/>
      <c r="N1609" s="545"/>
      <c r="O1609" s="545"/>
      <c r="P1609" s="545"/>
      <c r="Q1609" s="545"/>
      <c r="R1609" s="545"/>
      <c r="S1609" s="545"/>
      <c r="T1609" s="545"/>
    </row>
    <row r="1610" spans="3:20">
      <c r="C1610" s="545">
        <v>30516302316</v>
      </c>
      <c r="D1610" s="545" t="s">
        <v>886</v>
      </c>
      <c r="E1610" s="546">
        <v>45860</v>
      </c>
      <c r="F1610" s="545"/>
      <c r="G1610" s="546"/>
      <c r="H1610" s="546"/>
      <c r="I1610" s="545" t="s">
        <v>670</v>
      </c>
      <c r="J1610" s="545" t="s">
        <v>633</v>
      </c>
      <c r="K1610" s="545"/>
      <c r="L1610" s="545" t="s">
        <v>592</v>
      </c>
      <c r="M1610" s="545">
        <v>0</v>
      </c>
      <c r="N1610" s="545"/>
      <c r="O1610" s="545"/>
      <c r="P1610" s="545"/>
      <c r="Q1610" s="545"/>
      <c r="R1610" s="545"/>
      <c r="S1610" s="545"/>
      <c r="T1610" s="545"/>
    </row>
    <row r="1611" spans="3:20">
      <c r="C1611" s="545">
        <v>30516302316</v>
      </c>
      <c r="D1611" s="545" t="s">
        <v>886</v>
      </c>
      <c r="E1611" s="546">
        <v>45860</v>
      </c>
      <c r="F1611" s="545"/>
      <c r="G1611" s="546"/>
      <c r="H1611" s="546"/>
      <c r="I1611" s="545" t="s">
        <v>671</v>
      </c>
      <c r="J1611" s="545" t="s">
        <v>671</v>
      </c>
      <c r="K1611" s="545"/>
      <c r="L1611" s="545"/>
      <c r="M1611" s="545"/>
      <c r="N1611" s="545"/>
      <c r="O1611" s="545"/>
      <c r="P1611" s="545"/>
      <c r="Q1611" s="545"/>
      <c r="R1611" s="545"/>
      <c r="S1611" s="545"/>
      <c r="T1611" s="545"/>
    </row>
    <row r="1612" spans="3:20">
      <c r="C1612" s="542">
        <v>30518901604</v>
      </c>
      <c r="D1612" s="542" t="s">
        <v>718</v>
      </c>
      <c r="E1612" s="543">
        <v>45860</v>
      </c>
      <c r="F1612" s="542">
        <v>30</v>
      </c>
      <c r="G1612" s="543">
        <v>45809</v>
      </c>
      <c r="H1612" s="543">
        <v>45839</v>
      </c>
      <c r="I1612" s="542" t="s">
        <v>648</v>
      </c>
      <c r="J1612" s="542" t="s">
        <v>690</v>
      </c>
      <c r="K1612" s="542">
        <v>51864.3</v>
      </c>
      <c r="L1612" s="542" t="s">
        <v>592</v>
      </c>
      <c r="M1612" s="542"/>
      <c r="N1612" s="542" t="s">
        <v>747</v>
      </c>
      <c r="O1612" s="542"/>
      <c r="P1612" s="542"/>
      <c r="Q1612" s="542"/>
      <c r="R1612" s="542"/>
      <c r="S1612" s="542"/>
      <c r="T1612" s="542"/>
    </row>
    <row r="1613" spans="3:20">
      <c r="C1613" s="542">
        <v>30518901604</v>
      </c>
      <c r="D1613" s="542" t="s">
        <v>718</v>
      </c>
      <c r="E1613" s="543">
        <v>45860</v>
      </c>
      <c r="F1613" s="542">
        <v>30</v>
      </c>
      <c r="G1613" s="543">
        <v>45809</v>
      </c>
      <c r="H1613" s="543">
        <v>45839</v>
      </c>
      <c r="I1613" s="542" t="s">
        <v>648</v>
      </c>
      <c r="J1613" s="542" t="s">
        <v>748</v>
      </c>
      <c r="K1613" s="542">
        <v>68.984999999999999</v>
      </c>
      <c r="L1613" s="542" t="s">
        <v>749</v>
      </c>
      <c r="M1613" s="542"/>
      <c r="N1613" s="542" t="s">
        <v>747</v>
      </c>
      <c r="O1613" s="542"/>
      <c r="P1613" s="542"/>
      <c r="Q1613" s="542"/>
      <c r="R1613" s="542"/>
      <c r="S1613" s="542"/>
      <c r="T1613" s="542"/>
    </row>
    <row r="1614" spans="3:20">
      <c r="C1614" s="542">
        <v>30518901604</v>
      </c>
      <c r="D1614" s="542" t="s">
        <v>718</v>
      </c>
      <c r="E1614" s="543">
        <v>45860</v>
      </c>
      <c r="F1614" s="542">
        <v>30</v>
      </c>
      <c r="G1614" s="543">
        <v>45809</v>
      </c>
      <c r="H1614" s="543">
        <v>45839</v>
      </c>
      <c r="I1614" s="542" t="s">
        <v>651</v>
      </c>
      <c r="J1614" s="542" t="s">
        <v>652</v>
      </c>
      <c r="K1614" s="542"/>
      <c r="L1614" s="542" t="s">
        <v>653</v>
      </c>
      <c r="M1614" s="542"/>
      <c r="N1614" s="542" t="s">
        <v>747</v>
      </c>
      <c r="O1614" s="542"/>
      <c r="P1614" s="542"/>
      <c r="Q1614" s="542"/>
      <c r="R1614" s="542"/>
      <c r="S1614" s="542"/>
      <c r="T1614" s="542"/>
    </row>
    <row r="1615" spans="3:20">
      <c r="C1615" s="542">
        <v>30518901604</v>
      </c>
      <c r="D1615" s="542" t="s">
        <v>718</v>
      </c>
      <c r="E1615" s="543">
        <v>45860</v>
      </c>
      <c r="F1615" s="542"/>
      <c r="G1615" s="543"/>
      <c r="H1615" s="543"/>
      <c r="I1615" s="542" t="s">
        <v>658</v>
      </c>
      <c r="J1615" s="542" t="s">
        <v>659</v>
      </c>
      <c r="K1615" s="542"/>
      <c r="L1615" s="542"/>
      <c r="M1615" s="542"/>
      <c r="N1615" s="542" t="s">
        <v>747</v>
      </c>
      <c r="O1615" s="542"/>
      <c r="P1615" s="542"/>
      <c r="Q1615" s="542"/>
      <c r="R1615" s="542"/>
      <c r="S1615" s="542"/>
      <c r="T1615" s="542"/>
    </row>
    <row r="1616" spans="3:20">
      <c r="C1616" s="542">
        <v>30518901604</v>
      </c>
      <c r="D1616" s="542" t="s">
        <v>718</v>
      </c>
      <c r="E1616" s="543">
        <v>45860</v>
      </c>
      <c r="F1616" s="542"/>
      <c r="G1616" s="543"/>
      <c r="H1616" s="543"/>
      <c r="I1616" s="542" t="s">
        <v>661</v>
      </c>
      <c r="J1616" s="542" t="s">
        <v>662</v>
      </c>
      <c r="K1616" s="542"/>
      <c r="L1616" s="542"/>
      <c r="M1616" s="542"/>
      <c r="N1616" s="542" t="s">
        <v>747</v>
      </c>
      <c r="O1616" s="542"/>
      <c r="P1616" s="542"/>
      <c r="Q1616" s="542"/>
      <c r="R1616" s="542"/>
      <c r="S1616" s="542"/>
      <c r="T1616" s="542"/>
    </row>
    <row r="1617" spans="3:20">
      <c r="C1617" s="542">
        <v>30518901604</v>
      </c>
      <c r="D1617" s="542" t="s">
        <v>718</v>
      </c>
      <c r="E1617" s="543">
        <v>45860</v>
      </c>
      <c r="F1617" s="542"/>
      <c r="G1617" s="543"/>
      <c r="H1617" s="543"/>
      <c r="I1617" s="542" t="s">
        <v>663</v>
      </c>
      <c r="J1617" s="542" t="s">
        <v>659</v>
      </c>
      <c r="K1617" s="542"/>
      <c r="L1617" s="542"/>
      <c r="M1617" s="542"/>
      <c r="N1617" s="542" t="s">
        <v>747</v>
      </c>
      <c r="O1617" s="542"/>
      <c r="P1617" s="542"/>
      <c r="Q1617" s="542"/>
      <c r="R1617" s="542"/>
      <c r="S1617" s="542"/>
      <c r="T1617" s="542"/>
    </row>
    <row r="1618" spans="3:20">
      <c r="C1618" s="542">
        <v>30518901604</v>
      </c>
      <c r="D1618" s="542" t="s">
        <v>718</v>
      </c>
      <c r="E1618" s="543">
        <v>45860</v>
      </c>
      <c r="F1618" s="542"/>
      <c r="G1618" s="543"/>
      <c r="H1618" s="543"/>
      <c r="I1618" s="542" t="s">
        <v>664</v>
      </c>
      <c r="J1618" s="542" t="s">
        <v>665</v>
      </c>
      <c r="K1618" s="542"/>
      <c r="L1618" s="542"/>
      <c r="M1618" s="542"/>
      <c r="N1618" s="542" t="s">
        <v>747</v>
      </c>
      <c r="O1618" s="542"/>
      <c r="P1618" s="542"/>
      <c r="Q1618" s="542"/>
      <c r="R1618" s="542"/>
      <c r="S1618" s="542"/>
      <c r="T1618" s="542"/>
    </row>
    <row r="1619" spans="3:20">
      <c r="C1619" s="542">
        <v>30518901604</v>
      </c>
      <c r="D1619" s="542" t="s">
        <v>718</v>
      </c>
      <c r="E1619" s="543">
        <v>45860</v>
      </c>
      <c r="F1619" s="542"/>
      <c r="G1619" s="543"/>
      <c r="H1619" s="543"/>
      <c r="I1619" s="542" t="s">
        <v>667</v>
      </c>
      <c r="J1619" s="542" t="s">
        <v>659</v>
      </c>
      <c r="K1619" s="542"/>
      <c r="L1619" s="542"/>
      <c r="M1619" s="542"/>
      <c r="N1619" s="542" t="s">
        <v>747</v>
      </c>
      <c r="O1619" s="542"/>
      <c r="P1619" s="542"/>
      <c r="Q1619" s="542"/>
      <c r="R1619" s="542"/>
      <c r="S1619" s="542"/>
      <c r="T1619" s="542"/>
    </row>
    <row r="1620" spans="3:20">
      <c r="C1620" s="542">
        <v>30518901604</v>
      </c>
      <c r="D1620" s="542" t="s">
        <v>718</v>
      </c>
      <c r="E1620" s="543">
        <v>45860</v>
      </c>
      <c r="F1620" s="542"/>
      <c r="G1620" s="543"/>
      <c r="H1620" s="543"/>
      <c r="I1620" s="542" t="s">
        <v>668</v>
      </c>
      <c r="J1620" s="542" t="s">
        <v>669</v>
      </c>
      <c r="K1620" s="542"/>
      <c r="L1620" s="542"/>
      <c r="M1620" s="542"/>
      <c r="N1620" s="542" t="s">
        <v>747</v>
      </c>
      <c r="O1620" s="542"/>
      <c r="P1620" s="542"/>
      <c r="Q1620" s="542"/>
      <c r="R1620" s="542"/>
      <c r="S1620" s="542"/>
      <c r="T1620" s="542"/>
    </row>
    <row r="1621" spans="3:20">
      <c r="C1621" s="542">
        <v>30518901604</v>
      </c>
      <c r="D1621" s="542" t="s">
        <v>718</v>
      </c>
      <c r="E1621" s="543">
        <v>45860</v>
      </c>
      <c r="F1621" s="542"/>
      <c r="G1621" s="543"/>
      <c r="H1621" s="543"/>
      <c r="I1621" s="542" t="s">
        <v>670</v>
      </c>
      <c r="J1621" s="542" t="s">
        <v>633</v>
      </c>
      <c r="K1621" s="542"/>
      <c r="L1621" s="542" t="s">
        <v>592</v>
      </c>
      <c r="M1621" s="542">
        <v>51933.285000000003</v>
      </c>
      <c r="N1621" s="542" t="s">
        <v>747</v>
      </c>
      <c r="O1621" s="542"/>
      <c r="P1621" s="542"/>
      <c r="Q1621" s="542"/>
      <c r="R1621" s="542"/>
      <c r="S1621" s="542"/>
      <c r="T1621" s="542"/>
    </row>
    <row r="1622" spans="3:20">
      <c r="C1622" s="542">
        <v>30518901604</v>
      </c>
      <c r="D1622" s="542" t="s">
        <v>718</v>
      </c>
      <c r="E1622" s="543">
        <v>45860</v>
      </c>
      <c r="F1622" s="542"/>
      <c r="G1622" s="543"/>
      <c r="H1622" s="543"/>
      <c r="I1622" s="542" t="s">
        <v>671</v>
      </c>
      <c r="J1622" s="542" t="s">
        <v>671</v>
      </c>
      <c r="K1622" s="542"/>
      <c r="L1622" s="542"/>
      <c r="M1622" s="542"/>
      <c r="N1622" s="542" t="s">
        <v>747</v>
      </c>
      <c r="O1622" s="542"/>
      <c r="P1622" s="542"/>
      <c r="Q1622" s="542"/>
      <c r="R1622" s="542"/>
      <c r="S1622" s="542"/>
      <c r="T1622" s="542"/>
    </row>
    <row r="1623" spans="3:20">
      <c r="C1623" s="545">
        <v>30518901604</v>
      </c>
      <c r="D1623" s="545" t="s">
        <v>718</v>
      </c>
      <c r="E1623" s="546">
        <v>45888</v>
      </c>
      <c r="F1623" s="545">
        <v>31</v>
      </c>
      <c r="G1623" s="546">
        <v>45839</v>
      </c>
      <c r="H1623" s="546">
        <v>45870</v>
      </c>
      <c r="I1623" s="545" t="s">
        <v>648</v>
      </c>
      <c r="J1623" s="545" t="s">
        <v>690</v>
      </c>
      <c r="K1623" s="545">
        <v>54480.3</v>
      </c>
      <c r="L1623" s="545" t="s">
        <v>592</v>
      </c>
      <c r="M1623" s="545"/>
      <c r="N1623" s="545" t="s">
        <v>750</v>
      </c>
      <c r="O1623" s="545"/>
      <c r="P1623" s="545"/>
      <c r="Q1623" s="545"/>
      <c r="R1623" s="545"/>
      <c r="S1623" s="545"/>
      <c r="T1623" s="545"/>
    </row>
    <row r="1624" spans="3:20">
      <c r="C1624" s="545">
        <v>30518901604</v>
      </c>
      <c r="D1624" s="545" t="s">
        <v>718</v>
      </c>
      <c r="E1624" s="546">
        <v>45888</v>
      </c>
      <c r="F1624" s="545">
        <v>31</v>
      </c>
      <c r="G1624" s="546">
        <v>45839</v>
      </c>
      <c r="H1624" s="546">
        <v>45870</v>
      </c>
      <c r="I1624" s="545" t="s">
        <v>648</v>
      </c>
      <c r="J1624" s="545" t="s">
        <v>751</v>
      </c>
      <c r="K1624" s="545">
        <v>75.376000000000005</v>
      </c>
      <c r="L1624" s="545" t="s">
        <v>749</v>
      </c>
      <c r="M1624" s="545"/>
      <c r="N1624" s="545" t="s">
        <v>750</v>
      </c>
      <c r="O1624" s="545"/>
      <c r="P1624" s="545"/>
      <c r="Q1624" s="545"/>
      <c r="R1624" s="545"/>
      <c r="S1624" s="545"/>
      <c r="T1624" s="545"/>
    </row>
    <row r="1625" spans="3:20">
      <c r="C1625" s="545">
        <v>30518901604</v>
      </c>
      <c r="D1625" s="545" t="s">
        <v>718</v>
      </c>
      <c r="E1625" s="546">
        <v>45888</v>
      </c>
      <c r="F1625" s="545">
        <v>31</v>
      </c>
      <c r="G1625" s="546">
        <v>45839</v>
      </c>
      <c r="H1625" s="546">
        <v>45870</v>
      </c>
      <c r="I1625" s="545" t="s">
        <v>651</v>
      </c>
      <c r="J1625" s="545" t="s">
        <v>652</v>
      </c>
      <c r="K1625" s="545"/>
      <c r="L1625" s="545" t="s">
        <v>653</v>
      </c>
      <c r="M1625" s="545"/>
      <c r="N1625" s="545" t="s">
        <v>750</v>
      </c>
      <c r="O1625" s="545"/>
      <c r="P1625" s="545"/>
      <c r="Q1625" s="545"/>
      <c r="R1625" s="545"/>
      <c r="S1625" s="545"/>
      <c r="T1625" s="545"/>
    </row>
    <row r="1626" spans="3:20">
      <c r="C1626" s="545">
        <v>30518901604</v>
      </c>
      <c r="D1626" s="545" t="s">
        <v>718</v>
      </c>
      <c r="E1626" s="546">
        <v>45888</v>
      </c>
      <c r="F1626" s="545"/>
      <c r="G1626" s="546"/>
      <c r="H1626" s="546"/>
      <c r="I1626" s="545" t="s">
        <v>658</v>
      </c>
      <c r="J1626" s="545" t="s">
        <v>659</v>
      </c>
      <c r="K1626" s="545"/>
      <c r="L1626" s="545"/>
      <c r="M1626" s="545"/>
      <c r="N1626" s="545" t="s">
        <v>750</v>
      </c>
      <c r="O1626" s="545"/>
      <c r="P1626" s="545"/>
      <c r="Q1626" s="545"/>
      <c r="R1626" s="545"/>
      <c r="S1626" s="545"/>
      <c r="T1626" s="545"/>
    </row>
    <row r="1627" spans="3:20">
      <c r="C1627" s="545">
        <v>30518901604</v>
      </c>
      <c r="D1627" s="545" t="s">
        <v>718</v>
      </c>
      <c r="E1627" s="546">
        <v>45888</v>
      </c>
      <c r="F1627" s="545"/>
      <c r="G1627" s="546"/>
      <c r="H1627" s="546"/>
      <c r="I1627" s="545" t="s">
        <v>661</v>
      </c>
      <c r="J1627" s="545" t="s">
        <v>662</v>
      </c>
      <c r="K1627" s="545"/>
      <c r="L1627" s="545"/>
      <c r="M1627" s="545"/>
      <c r="N1627" s="545" t="s">
        <v>750</v>
      </c>
      <c r="O1627" s="545"/>
      <c r="P1627" s="545"/>
      <c r="Q1627" s="545"/>
      <c r="R1627" s="545"/>
      <c r="S1627" s="545"/>
      <c r="T1627" s="545"/>
    </row>
    <row r="1628" spans="3:20">
      <c r="C1628" s="545">
        <v>30518901604</v>
      </c>
      <c r="D1628" s="545" t="s">
        <v>718</v>
      </c>
      <c r="E1628" s="546">
        <v>45888</v>
      </c>
      <c r="F1628" s="545"/>
      <c r="G1628" s="546"/>
      <c r="H1628" s="546"/>
      <c r="I1628" s="545" t="s">
        <v>663</v>
      </c>
      <c r="J1628" s="545" t="s">
        <v>659</v>
      </c>
      <c r="K1628" s="545"/>
      <c r="L1628" s="545"/>
      <c r="M1628" s="545"/>
      <c r="N1628" s="545" t="s">
        <v>750</v>
      </c>
      <c r="O1628" s="545"/>
      <c r="P1628" s="545"/>
      <c r="Q1628" s="545"/>
      <c r="R1628" s="545"/>
      <c r="S1628" s="545"/>
      <c r="T1628" s="545"/>
    </row>
    <row r="1629" spans="3:20">
      <c r="C1629" s="545">
        <v>30518901604</v>
      </c>
      <c r="D1629" s="545" t="s">
        <v>718</v>
      </c>
      <c r="E1629" s="546">
        <v>45888</v>
      </c>
      <c r="F1629" s="545"/>
      <c r="G1629" s="546"/>
      <c r="H1629" s="546"/>
      <c r="I1629" s="545" t="s">
        <v>664</v>
      </c>
      <c r="J1629" s="545" t="s">
        <v>674</v>
      </c>
      <c r="K1629" s="545"/>
      <c r="L1629" s="545"/>
      <c r="M1629" s="545"/>
      <c r="N1629" s="545" t="s">
        <v>750</v>
      </c>
      <c r="O1629" s="545"/>
      <c r="P1629" s="545"/>
      <c r="Q1629" s="545"/>
      <c r="R1629" s="545"/>
      <c r="S1629" s="545"/>
      <c r="T1629" s="545"/>
    </row>
    <row r="1630" spans="3:20">
      <c r="C1630" s="545">
        <v>30518901604</v>
      </c>
      <c r="D1630" s="545" t="s">
        <v>718</v>
      </c>
      <c r="E1630" s="546">
        <v>45888</v>
      </c>
      <c r="F1630" s="545"/>
      <c r="G1630" s="546"/>
      <c r="H1630" s="546"/>
      <c r="I1630" s="545" t="s">
        <v>667</v>
      </c>
      <c r="J1630" s="545" t="s">
        <v>659</v>
      </c>
      <c r="K1630" s="545"/>
      <c r="L1630" s="545"/>
      <c r="M1630" s="545"/>
      <c r="N1630" s="545" t="s">
        <v>750</v>
      </c>
      <c r="O1630" s="545"/>
      <c r="P1630" s="545"/>
      <c r="Q1630" s="545"/>
      <c r="R1630" s="545"/>
      <c r="S1630" s="545"/>
      <c r="T1630" s="545"/>
    </row>
    <row r="1631" spans="3:20">
      <c r="C1631" s="545">
        <v>30518901604</v>
      </c>
      <c r="D1631" s="545" t="s">
        <v>718</v>
      </c>
      <c r="E1631" s="546">
        <v>45888</v>
      </c>
      <c r="F1631" s="545"/>
      <c r="G1631" s="546"/>
      <c r="H1631" s="546"/>
      <c r="I1631" s="545" t="s">
        <v>668</v>
      </c>
      <c r="J1631" s="545" t="s">
        <v>669</v>
      </c>
      <c r="K1631" s="545"/>
      <c r="L1631" s="545"/>
      <c r="M1631" s="545"/>
      <c r="N1631" s="545" t="s">
        <v>750</v>
      </c>
      <c r="O1631" s="545"/>
      <c r="P1631" s="545"/>
      <c r="Q1631" s="545"/>
      <c r="R1631" s="545"/>
      <c r="S1631" s="545"/>
      <c r="T1631" s="545"/>
    </row>
    <row r="1632" spans="3:20">
      <c r="C1632" s="545">
        <v>30518901604</v>
      </c>
      <c r="D1632" s="545" t="s">
        <v>718</v>
      </c>
      <c r="E1632" s="546">
        <v>45888</v>
      </c>
      <c r="F1632" s="545"/>
      <c r="G1632" s="546"/>
      <c r="H1632" s="546"/>
      <c r="I1632" s="545" t="s">
        <v>670</v>
      </c>
      <c r="J1632" s="545" t="s">
        <v>633</v>
      </c>
      <c r="K1632" s="545"/>
      <c r="L1632" s="545"/>
      <c r="M1632" s="544">
        <v>54555.675999999999</v>
      </c>
      <c r="N1632" s="545" t="s">
        <v>750</v>
      </c>
      <c r="O1632" s="545"/>
      <c r="P1632" s="545"/>
      <c r="Q1632" s="545"/>
      <c r="R1632" s="545"/>
      <c r="S1632" s="545"/>
      <c r="T1632" s="545"/>
    </row>
    <row r="1633" spans="3:20">
      <c r="C1633" s="545">
        <v>30518901604</v>
      </c>
      <c r="D1633" s="545" t="s">
        <v>718</v>
      </c>
      <c r="E1633" s="546">
        <v>45888</v>
      </c>
      <c r="F1633" s="545"/>
      <c r="G1633" s="546"/>
      <c r="H1633" s="546"/>
      <c r="I1633" s="545" t="s">
        <v>671</v>
      </c>
      <c r="J1633" s="545" t="s">
        <v>671</v>
      </c>
      <c r="K1633" s="545"/>
      <c r="L1633" s="545"/>
      <c r="M1633" s="545"/>
      <c r="N1633" s="545" t="s">
        <v>750</v>
      </c>
      <c r="O1633" s="545"/>
      <c r="P1633" s="545"/>
      <c r="Q1633" s="545"/>
      <c r="R1633" s="545"/>
      <c r="S1633" s="545"/>
      <c r="T1633" s="545"/>
    </row>
    <row r="1634" spans="3:20">
      <c r="C1634" s="542">
        <v>30518901604</v>
      </c>
      <c r="D1634" s="542" t="s">
        <v>718</v>
      </c>
      <c r="E1634" s="543">
        <v>45922</v>
      </c>
      <c r="F1634" s="542">
        <v>31</v>
      </c>
      <c r="G1634" s="543">
        <v>45665</v>
      </c>
      <c r="H1634" s="543">
        <v>45666</v>
      </c>
      <c r="I1634" s="542" t="s">
        <v>648</v>
      </c>
      <c r="J1634" s="542" t="s">
        <v>690</v>
      </c>
      <c r="K1634" s="542">
        <v>58909.3</v>
      </c>
      <c r="L1634" s="542" t="s">
        <v>592</v>
      </c>
      <c r="M1634" s="542"/>
      <c r="N1634" s="542" t="s">
        <v>752</v>
      </c>
      <c r="O1634" s="542"/>
      <c r="P1634" s="542"/>
      <c r="Q1634" s="542"/>
      <c r="R1634" s="542"/>
      <c r="S1634" s="542"/>
      <c r="T1634" s="542"/>
    </row>
    <row r="1635" spans="3:20">
      <c r="C1635" s="542">
        <v>30518901604</v>
      </c>
      <c r="D1635" s="542" t="s">
        <v>718</v>
      </c>
      <c r="E1635" s="543">
        <v>45922</v>
      </c>
      <c r="F1635" s="542">
        <v>31</v>
      </c>
      <c r="G1635" s="543">
        <v>45665</v>
      </c>
      <c r="H1635" s="543">
        <v>45666</v>
      </c>
      <c r="I1635" s="542" t="s">
        <v>648</v>
      </c>
      <c r="J1635" s="542" t="s">
        <v>751</v>
      </c>
      <c r="K1635" s="542">
        <v>98.715999999999994</v>
      </c>
      <c r="L1635" s="542" t="s">
        <v>749</v>
      </c>
      <c r="M1635" s="542"/>
      <c r="N1635" s="542" t="s">
        <v>752</v>
      </c>
      <c r="O1635" s="542"/>
      <c r="P1635" s="542"/>
      <c r="Q1635" s="542"/>
      <c r="R1635" s="542"/>
      <c r="S1635" s="542"/>
      <c r="T1635" s="542"/>
    </row>
    <row r="1636" spans="3:20">
      <c r="C1636" s="542">
        <v>30518901604</v>
      </c>
      <c r="D1636" s="542" t="s">
        <v>718</v>
      </c>
      <c r="E1636" s="543">
        <v>45922</v>
      </c>
      <c r="F1636" s="542">
        <v>31</v>
      </c>
      <c r="G1636" s="543">
        <v>45665</v>
      </c>
      <c r="H1636" s="543">
        <v>45666</v>
      </c>
      <c r="I1636" s="542" t="s">
        <v>651</v>
      </c>
      <c r="J1636" s="542" t="s">
        <v>652</v>
      </c>
      <c r="K1636" s="542"/>
      <c r="L1636" s="542" t="s">
        <v>653</v>
      </c>
      <c r="M1636" s="542"/>
      <c r="N1636" s="542" t="s">
        <v>752</v>
      </c>
      <c r="O1636" s="542"/>
      <c r="P1636" s="542"/>
      <c r="Q1636" s="542"/>
      <c r="R1636" s="542"/>
      <c r="S1636" s="542"/>
      <c r="T1636" s="542"/>
    </row>
    <row r="1637" spans="3:20">
      <c r="C1637" s="542">
        <v>30518901604</v>
      </c>
      <c r="D1637" s="542" t="s">
        <v>718</v>
      </c>
      <c r="E1637" s="543">
        <v>45922</v>
      </c>
      <c r="F1637" s="542"/>
      <c r="G1637" s="543"/>
      <c r="H1637" s="543"/>
      <c r="I1637" s="542" t="s">
        <v>658</v>
      </c>
      <c r="J1637" s="542" t="s">
        <v>659</v>
      </c>
      <c r="K1637" s="542"/>
      <c r="L1637" s="542"/>
      <c r="M1637" s="542"/>
      <c r="N1637" s="542" t="s">
        <v>752</v>
      </c>
      <c r="O1637" s="542"/>
      <c r="P1637" s="542"/>
      <c r="Q1637" s="542"/>
      <c r="R1637" s="542"/>
      <c r="S1637" s="542"/>
      <c r="T1637" s="542"/>
    </row>
    <row r="1638" spans="3:20">
      <c r="C1638" s="542">
        <v>30518901604</v>
      </c>
      <c r="D1638" s="542" t="s">
        <v>718</v>
      </c>
      <c r="E1638" s="543">
        <v>45922</v>
      </c>
      <c r="F1638" s="542"/>
      <c r="G1638" s="543"/>
      <c r="H1638" s="543"/>
      <c r="I1638" s="542" t="s">
        <v>661</v>
      </c>
      <c r="J1638" s="542" t="s">
        <v>662</v>
      </c>
      <c r="K1638" s="542"/>
      <c r="L1638" s="542"/>
      <c r="M1638" s="542"/>
      <c r="N1638" s="542" t="s">
        <v>752</v>
      </c>
      <c r="O1638" s="542"/>
      <c r="P1638" s="542"/>
      <c r="Q1638" s="542"/>
      <c r="R1638" s="542"/>
      <c r="S1638" s="542"/>
      <c r="T1638" s="542"/>
    </row>
    <row r="1639" spans="3:20">
      <c r="C1639" s="542">
        <v>30518901604</v>
      </c>
      <c r="D1639" s="542" t="s">
        <v>718</v>
      </c>
      <c r="E1639" s="543">
        <v>45922</v>
      </c>
      <c r="F1639" s="542"/>
      <c r="G1639" s="543"/>
      <c r="H1639" s="543"/>
      <c r="I1639" s="542" t="s">
        <v>663</v>
      </c>
      <c r="J1639" s="542" t="s">
        <v>659</v>
      </c>
      <c r="K1639" s="542"/>
      <c r="L1639" s="542"/>
      <c r="M1639" s="542"/>
      <c r="N1639" s="542" t="s">
        <v>752</v>
      </c>
      <c r="O1639" s="542"/>
      <c r="P1639" s="542"/>
      <c r="Q1639" s="542"/>
      <c r="R1639" s="542"/>
      <c r="S1639" s="542"/>
      <c r="T1639" s="542"/>
    </row>
    <row r="1640" spans="3:20">
      <c r="C1640" s="542">
        <v>30518901604</v>
      </c>
      <c r="D1640" s="542" t="s">
        <v>718</v>
      </c>
      <c r="E1640" s="543">
        <v>45922</v>
      </c>
      <c r="F1640" s="542"/>
      <c r="G1640" s="543"/>
      <c r="H1640" s="543"/>
      <c r="I1640" s="542" t="s">
        <v>664</v>
      </c>
      <c r="J1640" s="542" t="s">
        <v>677</v>
      </c>
      <c r="K1640" s="542"/>
      <c r="L1640" s="542"/>
      <c r="M1640" s="542"/>
      <c r="N1640" s="542" t="s">
        <v>752</v>
      </c>
      <c r="O1640" s="542"/>
      <c r="P1640" s="542"/>
      <c r="Q1640" s="542"/>
      <c r="R1640" s="542"/>
      <c r="S1640" s="542"/>
      <c r="T1640" s="542"/>
    </row>
    <row r="1641" spans="3:20">
      <c r="C1641" s="542">
        <v>30518901604</v>
      </c>
      <c r="D1641" s="542" t="s">
        <v>718</v>
      </c>
      <c r="E1641" s="543">
        <v>45922</v>
      </c>
      <c r="F1641" s="542"/>
      <c r="G1641" s="543"/>
      <c r="H1641" s="543"/>
      <c r="I1641" s="542" t="s">
        <v>667</v>
      </c>
      <c r="J1641" s="542" t="s">
        <v>659</v>
      </c>
      <c r="K1641" s="542"/>
      <c r="L1641" s="542"/>
      <c r="M1641" s="542"/>
      <c r="N1641" s="542" t="s">
        <v>752</v>
      </c>
      <c r="O1641" s="542"/>
      <c r="P1641" s="542"/>
      <c r="Q1641" s="542"/>
      <c r="R1641" s="542"/>
      <c r="S1641" s="542"/>
      <c r="T1641" s="542"/>
    </row>
    <row r="1642" spans="3:20">
      <c r="C1642" s="542">
        <v>30518901604</v>
      </c>
      <c r="D1642" s="542" t="s">
        <v>718</v>
      </c>
      <c r="E1642" s="543">
        <v>45922</v>
      </c>
      <c r="F1642" s="542"/>
      <c r="G1642" s="543"/>
      <c r="H1642" s="543"/>
      <c r="I1642" s="542" t="s">
        <v>668</v>
      </c>
      <c r="J1642" s="542" t="s">
        <v>669</v>
      </c>
      <c r="K1642" s="542"/>
      <c r="L1642" s="542"/>
      <c r="M1642" s="542"/>
      <c r="N1642" s="542" t="s">
        <v>752</v>
      </c>
      <c r="O1642" s="542"/>
      <c r="P1642" s="542"/>
      <c r="Q1642" s="542"/>
      <c r="R1642" s="542"/>
      <c r="S1642" s="542"/>
      <c r="T1642" s="542"/>
    </row>
    <row r="1643" spans="3:20">
      <c r="C1643" s="542">
        <v>30518901604</v>
      </c>
      <c r="D1643" s="542" t="s">
        <v>718</v>
      </c>
      <c r="E1643" s="543">
        <v>45922</v>
      </c>
      <c r="F1643" s="542"/>
      <c r="G1643" s="543"/>
      <c r="H1643" s="543"/>
      <c r="I1643" s="542" t="s">
        <v>670</v>
      </c>
      <c r="J1643" s="542" t="s">
        <v>633</v>
      </c>
      <c r="K1643" s="542"/>
      <c r="L1643" s="542"/>
      <c r="M1643" s="544">
        <v>59008.016000000003</v>
      </c>
      <c r="N1643" s="542" t="s">
        <v>752</v>
      </c>
      <c r="O1643" s="542"/>
      <c r="P1643" s="542"/>
      <c r="Q1643" s="542"/>
      <c r="R1643" s="542"/>
      <c r="S1643" s="542"/>
      <c r="T1643" s="542"/>
    </row>
    <row r="1644" spans="3:20">
      <c r="C1644" s="542">
        <v>30518901604</v>
      </c>
      <c r="D1644" s="542" t="s">
        <v>718</v>
      </c>
      <c r="E1644" s="543">
        <v>45922</v>
      </c>
      <c r="F1644" s="542"/>
      <c r="G1644" s="543"/>
      <c r="H1644" s="543"/>
      <c r="I1644" s="542" t="s">
        <v>671</v>
      </c>
      <c r="J1644" s="542" t="s">
        <v>671</v>
      </c>
      <c r="K1644" s="542"/>
      <c r="L1644" s="542"/>
      <c r="M1644" s="542"/>
      <c r="N1644" s="542" t="s">
        <v>752</v>
      </c>
      <c r="O1644" s="542"/>
      <c r="P1644" s="542"/>
      <c r="Q1644" s="542"/>
      <c r="R1644" s="542"/>
      <c r="S1644" s="542"/>
      <c r="T1644" s="542"/>
    </row>
    <row r="1645" spans="3:20">
      <c r="C1645" s="545">
        <v>30518901604</v>
      </c>
      <c r="D1645" s="545" t="s">
        <v>718</v>
      </c>
      <c r="E1645" s="546">
        <v>45950</v>
      </c>
      <c r="F1645" s="545">
        <v>30</v>
      </c>
      <c r="G1645" s="546">
        <v>45901</v>
      </c>
      <c r="H1645" s="546">
        <v>45931</v>
      </c>
      <c r="I1645" s="545" t="s">
        <v>648</v>
      </c>
      <c r="J1645" s="545" t="s">
        <v>690</v>
      </c>
      <c r="K1645" s="545">
        <v>51257.9</v>
      </c>
      <c r="L1645" s="545" t="s">
        <v>592</v>
      </c>
      <c r="M1645" s="545"/>
      <c r="N1645" s="545" t="s">
        <v>753</v>
      </c>
      <c r="O1645" s="545"/>
      <c r="P1645" s="545"/>
      <c r="Q1645" s="545"/>
      <c r="R1645" s="545"/>
      <c r="S1645" s="545"/>
      <c r="T1645" s="545"/>
    </row>
    <row r="1646" spans="3:20">
      <c r="C1646" s="545">
        <v>30518901604</v>
      </c>
      <c r="D1646" s="545" t="s">
        <v>718</v>
      </c>
      <c r="E1646" s="546">
        <v>45950</v>
      </c>
      <c r="F1646" s="545">
        <v>30</v>
      </c>
      <c r="G1646" s="546">
        <v>45901</v>
      </c>
      <c r="H1646" s="546">
        <v>45931</v>
      </c>
      <c r="I1646" s="545" t="s">
        <v>648</v>
      </c>
      <c r="J1646" s="545" t="s">
        <v>751</v>
      </c>
      <c r="K1646" s="545">
        <v>80.617000000000004</v>
      </c>
      <c r="L1646" s="545" t="s">
        <v>749</v>
      </c>
      <c r="M1646" s="545"/>
      <c r="N1646" s="545" t="s">
        <v>753</v>
      </c>
      <c r="O1646" s="545"/>
      <c r="P1646" s="545"/>
      <c r="Q1646" s="545"/>
      <c r="R1646" s="545"/>
      <c r="S1646" s="545"/>
      <c r="T1646" s="545"/>
    </row>
    <row r="1647" spans="3:20">
      <c r="C1647" s="545">
        <v>30518901604</v>
      </c>
      <c r="D1647" s="545" t="s">
        <v>718</v>
      </c>
      <c r="E1647" s="546">
        <v>45950</v>
      </c>
      <c r="F1647" s="545">
        <v>30</v>
      </c>
      <c r="G1647" s="546">
        <v>45901</v>
      </c>
      <c r="H1647" s="546">
        <v>45931</v>
      </c>
      <c r="I1647" s="545" t="s">
        <v>651</v>
      </c>
      <c r="J1647" s="545" t="s">
        <v>652</v>
      </c>
      <c r="K1647" s="545"/>
      <c r="L1647" s="545" t="s">
        <v>653</v>
      </c>
      <c r="M1647" s="545"/>
      <c r="N1647" s="545" t="s">
        <v>753</v>
      </c>
      <c r="O1647" s="545"/>
      <c r="P1647" s="545"/>
      <c r="Q1647" s="545"/>
      <c r="R1647" s="545"/>
      <c r="S1647" s="545"/>
      <c r="T1647" s="545"/>
    </row>
    <row r="1648" spans="3:20">
      <c r="C1648" s="545">
        <v>30518901604</v>
      </c>
      <c r="D1648" s="545" t="s">
        <v>718</v>
      </c>
      <c r="E1648" s="546">
        <v>45950</v>
      </c>
      <c r="F1648" s="545"/>
      <c r="G1648" s="546"/>
      <c r="H1648" s="546"/>
      <c r="I1648" s="545" t="s">
        <v>658</v>
      </c>
      <c r="J1648" s="545" t="s">
        <v>659</v>
      </c>
      <c r="K1648" s="545"/>
      <c r="L1648" s="545"/>
      <c r="M1648" s="545"/>
      <c r="N1648" s="545" t="s">
        <v>753</v>
      </c>
      <c r="O1648" s="545"/>
      <c r="P1648" s="545"/>
      <c r="Q1648" s="545"/>
      <c r="R1648" s="545"/>
      <c r="S1648" s="545"/>
      <c r="T1648" s="545"/>
    </row>
    <row r="1649" spans="3:20">
      <c r="C1649" s="545">
        <v>30518901604</v>
      </c>
      <c r="D1649" s="545" t="s">
        <v>718</v>
      </c>
      <c r="E1649" s="546">
        <v>45950</v>
      </c>
      <c r="F1649" s="545"/>
      <c r="G1649" s="546"/>
      <c r="H1649" s="546"/>
      <c r="I1649" s="545" t="s">
        <v>661</v>
      </c>
      <c r="J1649" s="545" t="s">
        <v>662</v>
      </c>
      <c r="K1649" s="545"/>
      <c r="L1649" s="545"/>
      <c r="M1649" s="545"/>
      <c r="N1649" s="545" t="s">
        <v>753</v>
      </c>
      <c r="O1649" s="545"/>
      <c r="P1649" s="545"/>
      <c r="Q1649" s="545"/>
      <c r="R1649" s="545"/>
      <c r="S1649" s="545"/>
      <c r="T1649" s="545"/>
    </row>
    <row r="1650" spans="3:20">
      <c r="C1650" s="545">
        <v>30518901604</v>
      </c>
      <c r="D1650" s="545" t="s">
        <v>718</v>
      </c>
      <c r="E1650" s="546">
        <v>45950</v>
      </c>
      <c r="F1650" s="545"/>
      <c r="G1650" s="546"/>
      <c r="H1650" s="546"/>
      <c r="I1650" s="545" t="s">
        <v>663</v>
      </c>
      <c r="J1650" s="545" t="s">
        <v>659</v>
      </c>
      <c r="K1650" s="545"/>
      <c r="L1650" s="545"/>
      <c r="M1650" s="545"/>
      <c r="N1650" s="545" t="s">
        <v>753</v>
      </c>
      <c r="O1650" s="545"/>
      <c r="P1650" s="545"/>
      <c r="Q1650" s="545"/>
      <c r="R1650" s="545"/>
      <c r="S1650" s="545"/>
      <c r="T1650" s="545"/>
    </row>
    <row r="1651" spans="3:20">
      <c r="C1651" s="545">
        <v>30518901604</v>
      </c>
      <c r="D1651" s="545" t="s">
        <v>718</v>
      </c>
      <c r="E1651" s="546">
        <v>45950</v>
      </c>
      <c r="F1651" s="545"/>
      <c r="G1651" s="546"/>
      <c r="H1651" s="546"/>
      <c r="I1651" s="545" t="s">
        <v>664</v>
      </c>
      <c r="J1651" s="545" t="s">
        <v>677</v>
      </c>
      <c r="K1651" s="545"/>
      <c r="L1651" s="545"/>
      <c r="M1651" s="545"/>
      <c r="N1651" s="545" t="s">
        <v>753</v>
      </c>
      <c r="O1651" s="545"/>
      <c r="P1651" s="545"/>
      <c r="Q1651" s="545"/>
      <c r="R1651" s="545"/>
      <c r="S1651" s="545"/>
      <c r="T1651" s="545"/>
    </row>
    <row r="1652" spans="3:20">
      <c r="C1652" s="545">
        <v>30518901604</v>
      </c>
      <c r="D1652" s="545" t="s">
        <v>718</v>
      </c>
      <c r="E1652" s="546">
        <v>45950</v>
      </c>
      <c r="F1652" s="545"/>
      <c r="G1652" s="546"/>
      <c r="H1652" s="546"/>
      <c r="I1652" s="545" t="s">
        <v>667</v>
      </c>
      <c r="J1652" s="545" t="s">
        <v>659</v>
      </c>
      <c r="K1652" s="545"/>
      <c r="L1652" s="545"/>
      <c r="M1652" s="545"/>
      <c r="N1652" s="545" t="s">
        <v>753</v>
      </c>
      <c r="O1652" s="545"/>
      <c r="P1652" s="545"/>
      <c r="Q1652" s="545"/>
      <c r="R1652" s="545"/>
      <c r="S1652" s="545"/>
      <c r="T1652" s="545"/>
    </row>
    <row r="1653" spans="3:20">
      <c r="C1653" s="545">
        <v>30518901604</v>
      </c>
      <c r="D1653" s="545" t="s">
        <v>718</v>
      </c>
      <c r="E1653" s="546">
        <v>45950</v>
      </c>
      <c r="F1653" s="545"/>
      <c r="G1653" s="546"/>
      <c r="H1653" s="546"/>
      <c r="I1653" s="545" t="s">
        <v>668</v>
      </c>
      <c r="J1653" s="545" t="s">
        <v>669</v>
      </c>
      <c r="K1653" s="545"/>
      <c r="L1653" s="545"/>
      <c r="M1653" s="545"/>
      <c r="N1653" s="545" t="s">
        <v>753</v>
      </c>
      <c r="O1653" s="545"/>
      <c r="P1653" s="545"/>
      <c r="Q1653" s="545"/>
      <c r="R1653" s="545"/>
      <c r="S1653" s="545"/>
      <c r="T1653" s="545"/>
    </row>
    <row r="1654" spans="3:20">
      <c r="C1654" s="545">
        <v>30518901604</v>
      </c>
      <c r="D1654" s="545" t="s">
        <v>718</v>
      </c>
      <c r="E1654" s="546">
        <v>45950</v>
      </c>
      <c r="F1654" s="545"/>
      <c r="G1654" s="546"/>
      <c r="H1654" s="546"/>
      <c r="I1654" s="545" t="s">
        <v>670</v>
      </c>
      <c r="J1654" s="545" t="s">
        <v>633</v>
      </c>
      <c r="K1654" s="545"/>
      <c r="L1654" s="545"/>
      <c r="M1654" s="544">
        <v>51338.517</v>
      </c>
      <c r="N1654" s="545" t="s">
        <v>753</v>
      </c>
      <c r="O1654" s="545"/>
      <c r="P1654" s="545"/>
      <c r="Q1654" s="545"/>
      <c r="R1654" s="545"/>
      <c r="S1654" s="545"/>
      <c r="T1654" s="545"/>
    </row>
    <row r="1655" spans="3:20">
      <c r="C1655" s="545">
        <v>30518901604</v>
      </c>
      <c r="D1655" s="545" t="s">
        <v>718</v>
      </c>
      <c r="E1655" s="546">
        <v>45950</v>
      </c>
      <c r="F1655" s="545"/>
      <c r="G1655" s="546"/>
      <c r="H1655" s="546"/>
      <c r="I1655" s="545" t="s">
        <v>671</v>
      </c>
      <c r="J1655" s="545" t="s">
        <v>671</v>
      </c>
      <c r="K1655" s="545"/>
      <c r="L1655" s="545"/>
      <c r="M1655" s="545"/>
      <c r="N1655" s="545" t="s">
        <v>753</v>
      </c>
      <c r="O1655" s="545"/>
      <c r="P1655" s="545"/>
      <c r="Q1655" s="545"/>
      <c r="R1655" s="545"/>
      <c r="S1655" s="545"/>
      <c r="T1655" s="545"/>
    </row>
    <row r="1656" spans="3:20">
      <c r="C1656" s="542">
        <v>30518901604</v>
      </c>
      <c r="D1656" s="542" t="s">
        <v>718</v>
      </c>
      <c r="E1656" s="543">
        <v>45980</v>
      </c>
      <c r="F1656" s="542">
        <v>31</v>
      </c>
      <c r="G1656" s="543">
        <v>45931</v>
      </c>
      <c r="H1656" s="543">
        <v>45962</v>
      </c>
      <c r="I1656" s="542" t="s">
        <v>648</v>
      </c>
      <c r="J1656" s="542" t="s">
        <v>690</v>
      </c>
      <c r="K1656" s="542">
        <v>54757.5</v>
      </c>
      <c r="L1656" s="542" t="s">
        <v>592</v>
      </c>
      <c r="M1656" s="542"/>
      <c r="N1656" s="542" t="s">
        <v>754</v>
      </c>
      <c r="O1656" s="542"/>
      <c r="P1656" s="542"/>
      <c r="Q1656" s="542"/>
      <c r="R1656" s="542"/>
      <c r="S1656" s="542"/>
      <c r="T1656" s="542"/>
    </row>
    <row r="1657" spans="3:20">
      <c r="C1657" s="542">
        <v>30518901604</v>
      </c>
      <c r="D1657" s="542" t="s">
        <v>718</v>
      </c>
      <c r="E1657" s="543">
        <v>45980</v>
      </c>
      <c r="F1657" s="542">
        <v>31</v>
      </c>
      <c r="G1657" s="543">
        <v>45931</v>
      </c>
      <c r="H1657" s="543">
        <v>45962</v>
      </c>
      <c r="I1657" s="542" t="s">
        <v>648</v>
      </c>
      <c r="J1657" s="542" t="s">
        <v>751</v>
      </c>
      <c r="K1657" s="542">
        <v>96.524000000000001</v>
      </c>
      <c r="L1657" s="542" t="s">
        <v>749</v>
      </c>
      <c r="M1657" s="542"/>
      <c r="N1657" s="542" t="s">
        <v>754</v>
      </c>
      <c r="O1657" s="542"/>
      <c r="P1657" s="542"/>
      <c r="Q1657" s="542"/>
      <c r="R1657" s="542"/>
      <c r="S1657" s="542"/>
      <c r="T1657" s="542"/>
    </row>
    <row r="1658" spans="3:20">
      <c r="C1658" s="542">
        <v>30518901604</v>
      </c>
      <c r="D1658" s="542" t="s">
        <v>718</v>
      </c>
      <c r="E1658" s="543">
        <v>45980</v>
      </c>
      <c r="F1658" s="542">
        <v>31</v>
      </c>
      <c r="G1658" s="543">
        <v>45931</v>
      </c>
      <c r="H1658" s="543">
        <v>45962</v>
      </c>
      <c r="I1658" s="542" t="s">
        <v>651</v>
      </c>
      <c r="J1658" s="542" t="s">
        <v>652</v>
      </c>
      <c r="K1658" s="542"/>
      <c r="L1658" s="542" t="s">
        <v>653</v>
      </c>
      <c r="M1658" s="542"/>
      <c r="N1658" s="542" t="s">
        <v>754</v>
      </c>
      <c r="O1658" s="542"/>
      <c r="P1658" s="542"/>
      <c r="Q1658" s="542"/>
      <c r="R1658" s="542"/>
      <c r="S1658" s="542"/>
      <c r="T1658" s="542"/>
    </row>
    <row r="1659" spans="3:20">
      <c r="C1659" s="542">
        <v>30518901604</v>
      </c>
      <c r="D1659" s="542" t="s">
        <v>718</v>
      </c>
      <c r="E1659" s="543">
        <v>45980</v>
      </c>
      <c r="F1659" s="542"/>
      <c r="G1659" s="543"/>
      <c r="H1659" s="543"/>
      <c r="I1659" s="542" t="s">
        <v>658</v>
      </c>
      <c r="J1659" s="542" t="s">
        <v>659</v>
      </c>
      <c r="K1659" s="542"/>
      <c r="L1659" s="542"/>
      <c r="M1659" s="542"/>
      <c r="N1659" s="542" t="s">
        <v>754</v>
      </c>
      <c r="O1659" s="542"/>
      <c r="P1659" s="542"/>
      <c r="Q1659" s="542"/>
      <c r="R1659" s="542"/>
      <c r="S1659" s="542"/>
      <c r="T1659" s="542"/>
    </row>
    <row r="1660" spans="3:20">
      <c r="C1660" s="542">
        <v>30518901604</v>
      </c>
      <c r="D1660" s="542" t="s">
        <v>718</v>
      </c>
      <c r="E1660" s="543">
        <v>45980</v>
      </c>
      <c r="F1660" s="542"/>
      <c r="G1660" s="543"/>
      <c r="H1660" s="543"/>
      <c r="I1660" s="542" t="s">
        <v>661</v>
      </c>
      <c r="J1660" s="542" t="s">
        <v>662</v>
      </c>
      <c r="K1660" s="542"/>
      <c r="L1660" s="542"/>
      <c r="M1660" s="542"/>
      <c r="N1660" s="542" t="s">
        <v>754</v>
      </c>
      <c r="O1660" s="542"/>
      <c r="P1660" s="542"/>
      <c r="Q1660" s="542"/>
      <c r="R1660" s="542"/>
      <c r="S1660" s="542"/>
      <c r="T1660" s="542"/>
    </row>
    <row r="1661" spans="3:20">
      <c r="C1661" s="542">
        <v>30518901604</v>
      </c>
      <c r="D1661" s="542" t="s">
        <v>718</v>
      </c>
      <c r="E1661" s="543">
        <v>45980</v>
      </c>
      <c r="F1661" s="542"/>
      <c r="G1661" s="543"/>
      <c r="H1661" s="543"/>
      <c r="I1661" s="542" t="s">
        <v>663</v>
      </c>
      <c r="J1661" s="542" t="s">
        <v>659</v>
      </c>
      <c r="K1661" s="542"/>
      <c r="L1661" s="542"/>
      <c r="M1661" s="542"/>
      <c r="N1661" s="542" t="s">
        <v>754</v>
      </c>
      <c r="O1661" s="542"/>
      <c r="P1661" s="542"/>
      <c r="Q1661" s="542"/>
      <c r="R1661" s="542"/>
      <c r="S1661" s="542"/>
      <c r="T1661" s="542"/>
    </row>
    <row r="1662" spans="3:20">
      <c r="C1662" s="542">
        <v>30518901604</v>
      </c>
      <c r="D1662" s="542" t="s">
        <v>718</v>
      </c>
      <c r="E1662" s="543">
        <v>45980</v>
      </c>
      <c r="F1662" s="542"/>
      <c r="G1662" s="543"/>
      <c r="H1662" s="543"/>
      <c r="I1662" s="542" t="s">
        <v>664</v>
      </c>
      <c r="J1662" s="542" t="s">
        <v>682</v>
      </c>
      <c r="K1662" s="542"/>
      <c r="L1662" s="542"/>
      <c r="M1662" s="542"/>
      <c r="N1662" s="542" t="s">
        <v>754</v>
      </c>
      <c r="O1662" s="542"/>
      <c r="P1662" s="542"/>
      <c r="Q1662" s="542"/>
      <c r="R1662" s="542"/>
      <c r="S1662" s="542"/>
      <c r="T1662" s="542"/>
    </row>
    <row r="1663" spans="3:20">
      <c r="C1663" s="542">
        <v>30518901604</v>
      </c>
      <c r="D1663" s="542" t="s">
        <v>718</v>
      </c>
      <c r="E1663" s="543">
        <v>45980</v>
      </c>
      <c r="F1663" s="542"/>
      <c r="G1663" s="543"/>
      <c r="H1663" s="543"/>
      <c r="I1663" s="542" t="s">
        <v>667</v>
      </c>
      <c r="J1663" s="542" t="s">
        <v>659</v>
      </c>
      <c r="K1663" s="542"/>
      <c r="L1663" s="542"/>
      <c r="M1663" s="542"/>
      <c r="N1663" s="542" t="s">
        <v>754</v>
      </c>
      <c r="O1663" s="542"/>
      <c r="P1663" s="542"/>
      <c r="Q1663" s="542"/>
      <c r="R1663" s="542"/>
      <c r="S1663" s="542"/>
      <c r="T1663" s="542"/>
    </row>
    <row r="1664" spans="3:20">
      <c r="C1664" s="542">
        <v>30518901604</v>
      </c>
      <c r="D1664" s="542" t="s">
        <v>718</v>
      </c>
      <c r="E1664" s="543">
        <v>45980</v>
      </c>
      <c r="F1664" s="542"/>
      <c r="G1664" s="543"/>
      <c r="H1664" s="543"/>
      <c r="I1664" s="542" t="s">
        <v>668</v>
      </c>
      <c r="J1664" s="542" t="s">
        <v>669</v>
      </c>
      <c r="K1664" s="542"/>
      <c r="L1664" s="542"/>
      <c r="M1664" s="542"/>
      <c r="N1664" s="542" t="s">
        <v>754</v>
      </c>
      <c r="O1664" s="542"/>
      <c r="P1664" s="542"/>
      <c r="Q1664" s="542"/>
      <c r="R1664" s="542"/>
      <c r="S1664" s="542"/>
      <c r="T1664" s="542"/>
    </row>
    <row r="1665" spans="3:20">
      <c r="C1665" s="542">
        <v>30518901604</v>
      </c>
      <c r="D1665" s="542" t="s">
        <v>718</v>
      </c>
      <c r="E1665" s="543">
        <v>45980</v>
      </c>
      <c r="F1665" s="542"/>
      <c r="G1665" s="543"/>
      <c r="H1665" s="543"/>
      <c r="I1665" s="542" t="s">
        <v>670</v>
      </c>
      <c r="J1665" s="542" t="s">
        <v>633</v>
      </c>
      <c r="K1665" s="542"/>
      <c r="L1665" s="542"/>
      <c r="M1665" s="544">
        <v>54854.023999999998</v>
      </c>
      <c r="N1665" s="542" t="s">
        <v>754</v>
      </c>
      <c r="O1665" s="542"/>
      <c r="P1665" s="542"/>
      <c r="Q1665" s="542"/>
      <c r="R1665" s="542"/>
      <c r="S1665" s="542"/>
      <c r="T1665" s="542"/>
    </row>
    <row r="1666" spans="3:20">
      <c r="C1666" s="542">
        <v>30518901604</v>
      </c>
      <c r="D1666" s="542" t="s">
        <v>718</v>
      </c>
      <c r="E1666" s="543">
        <v>45980</v>
      </c>
      <c r="F1666" s="542"/>
      <c r="G1666" s="543"/>
      <c r="H1666" s="543"/>
      <c r="I1666" s="542" t="s">
        <v>671</v>
      </c>
      <c r="J1666" s="542" t="s">
        <v>671</v>
      </c>
      <c r="K1666" s="542"/>
      <c r="L1666" s="542"/>
      <c r="M1666" s="542"/>
      <c r="N1666" s="542" t="s">
        <v>754</v>
      </c>
      <c r="O1666" s="542"/>
      <c r="P1666" s="542"/>
      <c r="Q1666" s="542"/>
      <c r="R1666" s="542"/>
      <c r="S1666" s="542"/>
      <c r="T1666" s="542"/>
    </row>
    <row r="1667" spans="3:20">
      <c r="C1667" s="545">
        <v>30518901604</v>
      </c>
      <c r="D1667" s="545" t="s">
        <v>718</v>
      </c>
      <c r="E1667" s="546">
        <v>46042</v>
      </c>
      <c r="F1667" s="547">
        <v>30</v>
      </c>
      <c r="G1667" s="598">
        <v>45962</v>
      </c>
      <c r="H1667" s="598">
        <v>45992</v>
      </c>
      <c r="I1667" s="545" t="s">
        <v>648</v>
      </c>
      <c r="J1667" s="545" t="s">
        <v>690</v>
      </c>
      <c r="K1667" s="547">
        <v>56633.1</v>
      </c>
      <c r="L1667" s="545" t="s">
        <v>592</v>
      </c>
      <c r="M1667" s="545"/>
      <c r="N1667" s="545" t="s">
        <v>755</v>
      </c>
      <c r="O1667" s="545"/>
      <c r="P1667" s="545"/>
      <c r="Q1667" s="545"/>
      <c r="R1667" s="545"/>
      <c r="S1667" s="545"/>
      <c r="T1667" s="545"/>
    </row>
    <row r="1668" spans="3:20">
      <c r="C1668" s="545">
        <v>30518901604</v>
      </c>
      <c r="D1668" s="545" t="s">
        <v>718</v>
      </c>
      <c r="E1668" s="546">
        <v>46042</v>
      </c>
      <c r="F1668" s="547">
        <v>30</v>
      </c>
      <c r="G1668" s="598">
        <v>45962</v>
      </c>
      <c r="H1668" s="598">
        <v>45992</v>
      </c>
      <c r="I1668" s="545" t="s">
        <v>648</v>
      </c>
      <c r="J1668" s="545" t="s">
        <v>751</v>
      </c>
      <c r="K1668" s="547">
        <v>101.40900000000001</v>
      </c>
      <c r="L1668" s="545" t="s">
        <v>749</v>
      </c>
      <c r="M1668" s="545"/>
      <c r="N1668" s="545" t="s">
        <v>755</v>
      </c>
      <c r="O1668" s="545"/>
      <c r="P1668" s="545"/>
      <c r="Q1668" s="545"/>
      <c r="R1668" s="545"/>
      <c r="S1668" s="545"/>
      <c r="T1668" s="545"/>
    </row>
    <row r="1669" spans="3:20">
      <c r="C1669" s="545">
        <v>30518901604</v>
      </c>
      <c r="D1669" s="545" t="s">
        <v>718</v>
      </c>
      <c r="E1669" s="546">
        <v>46042</v>
      </c>
      <c r="F1669" s="547">
        <v>30</v>
      </c>
      <c r="G1669" s="598">
        <v>45962</v>
      </c>
      <c r="H1669" s="598">
        <v>45992</v>
      </c>
      <c r="I1669" s="545" t="s">
        <v>651</v>
      </c>
      <c r="J1669" s="545" t="s">
        <v>652</v>
      </c>
      <c r="K1669" s="545"/>
      <c r="L1669" s="545" t="s">
        <v>653</v>
      </c>
      <c r="M1669" s="545"/>
      <c r="N1669" s="545" t="s">
        <v>755</v>
      </c>
      <c r="O1669" s="545"/>
      <c r="P1669" s="545"/>
      <c r="Q1669" s="545"/>
      <c r="R1669" s="545"/>
      <c r="S1669" s="545"/>
      <c r="T1669" s="545"/>
    </row>
    <row r="1670" spans="3:20">
      <c r="C1670" s="545">
        <v>30518901604</v>
      </c>
      <c r="D1670" s="545" t="s">
        <v>718</v>
      </c>
      <c r="E1670" s="546">
        <v>46042</v>
      </c>
      <c r="F1670" s="544">
        <v>31</v>
      </c>
      <c r="G1670" s="599">
        <v>45992</v>
      </c>
      <c r="H1670" s="599">
        <v>46023</v>
      </c>
      <c r="I1670" s="545" t="s">
        <v>648</v>
      </c>
      <c r="J1670" s="545" t="s">
        <v>690</v>
      </c>
      <c r="K1670" s="544">
        <v>60606.8</v>
      </c>
      <c r="L1670" s="545" t="s">
        <v>592</v>
      </c>
      <c r="M1670" s="545"/>
      <c r="N1670" s="545" t="s">
        <v>756</v>
      </c>
      <c r="O1670" s="545"/>
      <c r="P1670" s="545"/>
      <c r="Q1670" s="545"/>
      <c r="R1670" s="545"/>
      <c r="S1670" s="545"/>
      <c r="T1670" s="545"/>
    </row>
    <row r="1671" spans="3:20">
      <c r="C1671" s="545">
        <v>30518901604</v>
      </c>
      <c r="D1671" s="545" t="s">
        <v>718</v>
      </c>
      <c r="E1671" s="546">
        <v>46042</v>
      </c>
      <c r="F1671" s="544">
        <v>31</v>
      </c>
      <c r="G1671" s="599">
        <v>45992</v>
      </c>
      <c r="H1671" s="599">
        <v>46023</v>
      </c>
      <c r="I1671" s="545" t="s">
        <v>648</v>
      </c>
      <c r="J1671" s="545" t="s">
        <v>751</v>
      </c>
      <c r="K1671" s="544">
        <v>89.477999999999994</v>
      </c>
      <c r="L1671" s="545" t="s">
        <v>749</v>
      </c>
      <c r="M1671" s="545"/>
      <c r="N1671" s="545" t="s">
        <v>756</v>
      </c>
      <c r="O1671" s="545"/>
      <c r="P1671" s="545"/>
      <c r="Q1671" s="545"/>
      <c r="R1671" s="545"/>
      <c r="S1671" s="545"/>
      <c r="T1671" s="545"/>
    </row>
    <row r="1672" spans="3:20">
      <c r="C1672" s="545">
        <v>30518901604</v>
      </c>
      <c r="D1672" s="545" t="s">
        <v>718</v>
      </c>
      <c r="E1672" s="546">
        <v>46042</v>
      </c>
      <c r="F1672" s="544">
        <v>31</v>
      </c>
      <c r="G1672" s="599">
        <v>45992</v>
      </c>
      <c r="H1672" s="599">
        <v>46023</v>
      </c>
      <c r="I1672" s="545" t="s">
        <v>651</v>
      </c>
      <c r="J1672" s="545" t="s">
        <v>652</v>
      </c>
      <c r="K1672" s="545"/>
      <c r="L1672" s="545" t="s">
        <v>653</v>
      </c>
      <c r="M1672" s="545"/>
      <c r="N1672" s="545" t="s">
        <v>756</v>
      </c>
      <c r="O1672" s="545"/>
      <c r="P1672" s="545"/>
      <c r="Q1672" s="545"/>
      <c r="R1672" s="545"/>
      <c r="S1672" s="545"/>
      <c r="T1672" s="545"/>
    </row>
    <row r="1673" spans="3:20">
      <c r="C1673" s="545">
        <v>30518901604</v>
      </c>
      <c r="D1673" s="545" t="s">
        <v>718</v>
      </c>
      <c r="E1673" s="546">
        <v>46042</v>
      </c>
      <c r="F1673" s="545"/>
      <c r="G1673" s="546"/>
      <c r="H1673" s="546"/>
      <c r="I1673" s="545" t="s">
        <v>658</v>
      </c>
      <c r="J1673" s="545" t="s">
        <v>659</v>
      </c>
      <c r="K1673" s="545"/>
      <c r="L1673" s="545"/>
      <c r="M1673" s="545"/>
      <c r="N1673" s="545" t="s">
        <v>887</v>
      </c>
      <c r="O1673" s="545"/>
      <c r="P1673" s="545"/>
      <c r="Q1673" s="545"/>
      <c r="R1673" s="545"/>
      <c r="S1673" s="545"/>
      <c r="T1673" s="545"/>
    </row>
    <row r="1674" spans="3:20">
      <c r="C1674" s="545">
        <v>30518901604</v>
      </c>
      <c r="D1674" s="545" t="s">
        <v>718</v>
      </c>
      <c r="E1674" s="546">
        <v>46042</v>
      </c>
      <c r="F1674" s="545"/>
      <c r="G1674" s="546"/>
      <c r="H1674" s="546"/>
      <c r="I1674" s="545" t="s">
        <v>661</v>
      </c>
      <c r="J1674" s="545" t="s">
        <v>662</v>
      </c>
      <c r="K1674" s="545"/>
      <c r="L1674" s="545"/>
      <c r="M1674" s="545"/>
      <c r="N1674" s="545" t="s">
        <v>887</v>
      </c>
      <c r="O1674" s="545"/>
      <c r="P1674" s="545"/>
      <c r="Q1674" s="545"/>
      <c r="R1674" s="545"/>
      <c r="S1674" s="545"/>
      <c r="T1674" s="545"/>
    </row>
    <row r="1675" spans="3:20">
      <c r="C1675" s="545">
        <v>30518901604</v>
      </c>
      <c r="D1675" s="545" t="s">
        <v>718</v>
      </c>
      <c r="E1675" s="546">
        <v>46042</v>
      </c>
      <c r="F1675" s="545"/>
      <c r="G1675" s="546"/>
      <c r="H1675" s="546"/>
      <c r="I1675" s="545" t="s">
        <v>661</v>
      </c>
      <c r="J1675" s="545" t="s">
        <v>662</v>
      </c>
      <c r="K1675" s="545"/>
      <c r="L1675" s="545"/>
      <c r="M1675" s="545"/>
      <c r="N1675" s="545" t="s">
        <v>887</v>
      </c>
      <c r="O1675" s="545"/>
      <c r="P1675" s="545"/>
      <c r="Q1675" s="545"/>
      <c r="R1675" s="545"/>
      <c r="S1675" s="545"/>
      <c r="T1675" s="545"/>
    </row>
    <row r="1676" spans="3:20">
      <c r="C1676" s="545">
        <v>30518901604</v>
      </c>
      <c r="D1676" s="545" t="s">
        <v>718</v>
      </c>
      <c r="E1676" s="546">
        <v>46042</v>
      </c>
      <c r="F1676" s="545"/>
      <c r="G1676" s="546"/>
      <c r="H1676" s="546"/>
      <c r="I1676" s="545" t="s">
        <v>663</v>
      </c>
      <c r="J1676" s="545" t="s">
        <v>659</v>
      </c>
      <c r="K1676" s="545"/>
      <c r="L1676" s="545"/>
      <c r="M1676" s="545"/>
      <c r="N1676" s="545" t="s">
        <v>887</v>
      </c>
      <c r="O1676" s="545"/>
      <c r="P1676" s="545"/>
      <c r="Q1676" s="545"/>
      <c r="R1676" s="545"/>
      <c r="S1676" s="545"/>
      <c r="T1676" s="545"/>
    </row>
    <row r="1677" spans="3:20">
      <c r="C1677" s="545">
        <v>30518901604</v>
      </c>
      <c r="D1677" s="545" t="s">
        <v>718</v>
      </c>
      <c r="E1677" s="546">
        <v>46042</v>
      </c>
      <c r="F1677" s="545"/>
      <c r="G1677" s="546"/>
      <c r="H1677" s="546"/>
      <c r="I1677" s="545" t="s">
        <v>664</v>
      </c>
      <c r="J1677" s="545" t="s">
        <v>677</v>
      </c>
      <c r="K1677" s="545"/>
      <c r="L1677" s="545"/>
      <c r="M1677" s="545"/>
      <c r="N1677" s="545" t="s">
        <v>887</v>
      </c>
      <c r="O1677" s="545"/>
      <c r="P1677" s="545"/>
      <c r="Q1677" s="545"/>
      <c r="R1677" s="545"/>
      <c r="S1677" s="545"/>
      <c r="T1677" s="545"/>
    </row>
    <row r="1678" spans="3:20">
      <c r="C1678" s="545">
        <v>30518901604</v>
      </c>
      <c r="D1678" s="545" t="s">
        <v>718</v>
      </c>
      <c r="E1678" s="546">
        <v>46042</v>
      </c>
      <c r="F1678" s="545"/>
      <c r="G1678" s="546"/>
      <c r="H1678" s="546"/>
      <c r="I1678" s="545" t="s">
        <v>667</v>
      </c>
      <c r="J1678" s="545" t="s">
        <v>659</v>
      </c>
      <c r="K1678" s="545"/>
      <c r="L1678" s="545"/>
      <c r="M1678" s="545"/>
      <c r="N1678" s="545" t="s">
        <v>887</v>
      </c>
      <c r="O1678" s="545"/>
      <c r="P1678" s="545"/>
      <c r="Q1678" s="545"/>
      <c r="R1678" s="545"/>
      <c r="S1678" s="545"/>
      <c r="T1678" s="545"/>
    </row>
    <row r="1679" spans="3:20">
      <c r="C1679" s="545">
        <v>30518901604</v>
      </c>
      <c r="D1679" s="545" t="s">
        <v>718</v>
      </c>
      <c r="E1679" s="546">
        <v>46042</v>
      </c>
      <c r="F1679" s="545"/>
      <c r="G1679" s="546"/>
      <c r="H1679" s="546"/>
      <c r="I1679" s="545" t="s">
        <v>668</v>
      </c>
      <c r="J1679" s="545" t="s">
        <v>669</v>
      </c>
      <c r="K1679" s="545" t="s">
        <v>888</v>
      </c>
      <c r="L1679" s="545" t="s">
        <v>889</v>
      </c>
      <c r="M1679" s="545"/>
      <c r="N1679" s="545" t="s">
        <v>887</v>
      </c>
      <c r="O1679" s="545"/>
      <c r="P1679" s="545"/>
      <c r="Q1679" s="545"/>
      <c r="R1679" s="545"/>
      <c r="S1679" s="545"/>
      <c r="T1679" s="545"/>
    </row>
    <row r="1680" spans="3:20">
      <c r="C1680" s="545">
        <v>30518901604</v>
      </c>
      <c r="D1680" s="545" t="s">
        <v>718</v>
      </c>
      <c r="E1680" s="546">
        <v>46042</v>
      </c>
      <c r="F1680" s="545"/>
      <c r="G1680" s="546"/>
      <c r="H1680" s="546"/>
      <c r="I1680" s="545" t="s">
        <v>670</v>
      </c>
      <c r="J1680" s="545" t="s">
        <v>633</v>
      </c>
      <c r="K1680" s="547">
        <f>SUM(K1667:K1668)</f>
        <v>56734.508999999998</v>
      </c>
      <c r="L1680" s="544">
        <f>SUM(K1670:K1671)</f>
        <v>60696.278000000006</v>
      </c>
      <c r="M1680" s="545">
        <v>117430.787</v>
      </c>
      <c r="N1680" s="545" t="s">
        <v>887</v>
      </c>
      <c r="O1680" s="545"/>
      <c r="P1680" s="545"/>
      <c r="Q1680" s="545"/>
      <c r="R1680" s="545"/>
      <c r="S1680" s="545"/>
      <c r="T1680" s="545"/>
    </row>
    <row r="1681" spans="3:20">
      <c r="C1681" s="545">
        <v>30518901604</v>
      </c>
      <c r="D1681" s="545" t="s">
        <v>718</v>
      </c>
      <c r="E1681" s="546">
        <v>46042</v>
      </c>
      <c r="F1681" s="545"/>
      <c r="G1681" s="546"/>
      <c r="H1681" s="546"/>
      <c r="I1681" s="545" t="s">
        <v>671</v>
      </c>
      <c r="J1681" s="545" t="s">
        <v>671</v>
      </c>
      <c r="K1681" s="545"/>
      <c r="L1681" s="545"/>
      <c r="M1681" s="545"/>
      <c r="N1681" s="545" t="s">
        <v>887</v>
      </c>
      <c r="O1681" s="545"/>
      <c r="P1681" s="545"/>
      <c r="Q1681" s="545"/>
      <c r="R1681" s="545"/>
      <c r="S1681" s="545"/>
      <c r="T1681" s="545"/>
    </row>
    <row r="1682" spans="3:20">
      <c r="C1682" s="542">
        <v>30530933358</v>
      </c>
      <c r="D1682" s="542" t="s">
        <v>890</v>
      </c>
      <c r="E1682" s="543">
        <v>45860</v>
      </c>
      <c r="F1682" s="542">
        <v>15</v>
      </c>
      <c r="G1682" s="543">
        <v>45824</v>
      </c>
      <c r="H1682" s="543">
        <v>45839</v>
      </c>
      <c r="I1682" s="542" t="s">
        <v>648</v>
      </c>
      <c r="J1682" s="542" t="s">
        <v>690</v>
      </c>
      <c r="K1682" s="542">
        <v>125.81</v>
      </c>
      <c r="L1682" s="542" t="s">
        <v>592</v>
      </c>
      <c r="M1682" s="542"/>
      <c r="N1682" s="542" t="s">
        <v>758</v>
      </c>
      <c r="O1682" s="542"/>
      <c r="P1682" s="542"/>
      <c r="Q1682" s="542"/>
      <c r="R1682" s="542"/>
      <c r="S1682" s="542"/>
      <c r="T1682" s="542"/>
    </row>
    <row r="1683" spans="3:20">
      <c r="C1683" s="542">
        <v>30530933358</v>
      </c>
      <c r="D1683" s="542" t="s">
        <v>890</v>
      </c>
      <c r="E1683" s="543">
        <v>45860</v>
      </c>
      <c r="F1683" s="542">
        <v>15</v>
      </c>
      <c r="G1683" s="543">
        <v>45824</v>
      </c>
      <c r="H1683" s="543">
        <v>45839</v>
      </c>
      <c r="I1683" s="542" t="s">
        <v>651</v>
      </c>
      <c r="J1683" s="542" t="s">
        <v>652</v>
      </c>
      <c r="K1683" s="542"/>
      <c r="L1683" s="542" t="s">
        <v>653</v>
      </c>
      <c r="M1683" s="542"/>
      <c r="N1683" s="542" t="s">
        <v>758</v>
      </c>
      <c r="O1683" s="542"/>
      <c r="P1683" s="542"/>
      <c r="Q1683" s="542"/>
      <c r="R1683" s="542"/>
      <c r="S1683" s="542"/>
      <c r="T1683" s="542"/>
    </row>
    <row r="1684" spans="3:20">
      <c r="C1684" s="542">
        <v>30530933358</v>
      </c>
      <c r="D1684" s="542" t="s">
        <v>890</v>
      </c>
      <c r="E1684" s="543">
        <v>45860</v>
      </c>
      <c r="F1684" s="542">
        <v>15</v>
      </c>
      <c r="G1684" s="543">
        <v>45839</v>
      </c>
      <c r="H1684" s="543">
        <v>45854</v>
      </c>
      <c r="I1684" s="542" t="s">
        <v>648</v>
      </c>
      <c r="J1684" s="542" t="s">
        <v>690</v>
      </c>
      <c r="K1684" s="547">
        <v>142.43</v>
      </c>
      <c r="L1684" s="542" t="s">
        <v>592</v>
      </c>
      <c r="M1684" s="542"/>
      <c r="N1684" s="542" t="s">
        <v>759</v>
      </c>
      <c r="O1684" s="542"/>
      <c r="P1684" s="542"/>
      <c r="Q1684" s="542"/>
      <c r="R1684" s="542"/>
      <c r="S1684" s="542"/>
      <c r="T1684" s="542"/>
    </row>
    <row r="1685" spans="3:20">
      <c r="C1685" s="542">
        <v>30530933358</v>
      </c>
      <c r="D1685" s="542" t="s">
        <v>890</v>
      </c>
      <c r="E1685" s="543">
        <v>45860</v>
      </c>
      <c r="F1685" s="542">
        <v>15</v>
      </c>
      <c r="G1685" s="543">
        <v>45839</v>
      </c>
      <c r="H1685" s="543">
        <v>45854</v>
      </c>
      <c r="I1685" s="542" t="s">
        <v>651</v>
      </c>
      <c r="J1685" s="542" t="s">
        <v>652</v>
      </c>
      <c r="K1685" s="542"/>
      <c r="L1685" s="542" t="s">
        <v>653</v>
      </c>
      <c r="M1685" s="542"/>
      <c r="N1685" s="542" t="s">
        <v>759</v>
      </c>
      <c r="O1685" s="542"/>
      <c r="P1685" s="542"/>
      <c r="Q1685" s="542"/>
      <c r="R1685" s="542"/>
      <c r="S1685" s="542"/>
      <c r="T1685" s="542"/>
    </row>
    <row r="1686" spans="3:20">
      <c r="C1686" s="542">
        <v>30530933358</v>
      </c>
      <c r="D1686" s="542" t="s">
        <v>890</v>
      </c>
      <c r="E1686" s="543">
        <v>45860</v>
      </c>
      <c r="F1686" s="542"/>
      <c r="G1686" s="543"/>
      <c r="H1686" s="543"/>
      <c r="I1686" s="542" t="s">
        <v>658</v>
      </c>
      <c r="J1686" s="542" t="s">
        <v>659</v>
      </c>
      <c r="K1686" s="542"/>
      <c r="L1686" s="542"/>
      <c r="M1686" s="542"/>
      <c r="N1686" s="542" t="s">
        <v>760</v>
      </c>
      <c r="O1686" s="542"/>
      <c r="P1686" s="542"/>
      <c r="Q1686" s="542"/>
      <c r="R1686" s="542"/>
      <c r="S1686" s="542"/>
      <c r="T1686" s="542"/>
    </row>
    <row r="1687" spans="3:20">
      <c r="C1687" s="542">
        <v>30530933358</v>
      </c>
      <c r="D1687" s="542" t="s">
        <v>890</v>
      </c>
      <c r="E1687" s="543">
        <v>45860</v>
      </c>
      <c r="F1687" s="542"/>
      <c r="G1687" s="543"/>
      <c r="H1687" s="543"/>
      <c r="I1687" s="542" t="s">
        <v>664</v>
      </c>
      <c r="J1687" s="542" t="s">
        <v>665</v>
      </c>
      <c r="K1687" s="542"/>
      <c r="L1687" s="542"/>
      <c r="M1687" s="542"/>
      <c r="N1687" s="542" t="s">
        <v>760</v>
      </c>
      <c r="O1687" s="542"/>
      <c r="P1687" s="542"/>
      <c r="Q1687" s="542"/>
      <c r="R1687" s="542"/>
      <c r="S1687" s="542"/>
      <c r="T1687" s="542"/>
    </row>
    <row r="1688" spans="3:20">
      <c r="C1688" s="542">
        <v>30530933358</v>
      </c>
      <c r="D1688" s="542" t="s">
        <v>890</v>
      </c>
      <c r="E1688" s="543">
        <v>45860</v>
      </c>
      <c r="F1688" s="542"/>
      <c r="G1688" s="543"/>
      <c r="H1688" s="543"/>
      <c r="I1688" s="542" t="s">
        <v>667</v>
      </c>
      <c r="J1688" s="542" t="s">
        <v>659</v>
      </c>
      <c r="K1688" s="542"/>
      <c r="L1688" s="542"/>
      <c r="M1688" s="542"/>
      <c r="N1688" s="542" t="s">
        <v>760</v>
      </c>
      <c r="O1688" s="542"/>
      <c r="P1688" s="542"/>
      <c r="Q1688" s="542"/>
      <c r="R1688" s="542"/>
      <c r="S1688" s="542"/>
      <c r="T1688" s="542"/>
    </row>
    <row r="1689" spans="3:20">
      <c r="C1689" s="542">
        <v>30530933358</v>
      </c>
      <c r="D1689" s="542" t="s">
        <v>890</v>
      </c>
      <c r="E1689" s="543">
        <v>45860</v>
      </c>
      <c r="F1689" s="542"/>
      <c r="G1689" s="543"/>
      <c r="H1689" s="543"/>
      <c r="I1689" s="542" t="s">
        <v>668</v>
      </c>
      <c r="J1689" s="542" t="s">
        <v>669</v>
      </c>
      <c r="K1689" s="542"/>
      <c r="L1689" s="542"/>
      <c r="M1689" s="542"/>
      <c r="N1689" s="542" t="s">
        <v>760</v>
      </c>
      <c r="O1689" s="542"/>
      <c r="P1689" s="542"/>
      <c r="Q1689" s="542"/>
      <c r="R1689" s="542"/>
      <c r="S1689" s="542"/>
      <c r="T1689" s="542"/>
    </row>
    <row r="1690" spans="3:20">
      <c r="C1690" s="542">
        <v>30530933358</v>
      </c>
      <c r="D1690" s="542" t="s">
        <v>890</v>
      </c>
      <c r="E1690" s="543">
        <v>45860</v>
      </c>
      <c r="F1690" s="542"/>
      <c r="G1690" s="543"/>
      <c r="H1690" s="543"/>
      <c r="I1690" s="542" t="s">
        <v>670</v>
      </c>
      <c r="J1690" s="542" t="s">
        <v>633</v>
      </c>
      <c r="K1690" s="544">
        <f>K1684+K1685+K1686</f>
        <v>142.43</v>
      </c>
      <c r="L1690" s="542" t="s">
        <v>592</v>
      </c>
      <c r="M1690" s="542">
        <v>268.24</v>
      </c>
      <c r="N1690" s="542" t="s">
        <v>760</v>
      </c>
      <c r="O1690" s="542"/>
      <c r="P1690" s="542"/>
      <c r="Q1690" s="542"/>
      <c r="R1690" s="542"/>
      <c r="S1690" s="542"/>
      <c r="T1690" s="542"/>
    </row>
    <row r="1691" spans="3:20">
      <c r="C1691" s="542">
        <v>30530933358</v>
      </c>
      <c r="D1691" s="542" t="s">
        <v>890</v>
      </c>
      <c r="E1691" s="543">
        <v>45860</v>
      </c>
      <c r="F1691" s="542"/>
      <c r="G1691" s="543"/>
      <c r="H1691" s="543"/>
      <c r="I1691" s="542" t="s">
        <v>671</v>
      </c>
      <c r="J1691" s="542" t="s">
        <v>671</v>
      </c>
      <c r="K1691" s="542"/>
      <c r="L1691" s="542"/>
      <c r="M1691" s="542"/>
      <c r="N1691" s="542" t="s">
        <v>760</v>
      </c>
      <c r="O1691" s="542"/>
      <c r="P1691" s="542"/>
      <c r="Q1691" s="542"/>
      <c r="R1691" s="542"/>
      <c r="S1691" s="542"/>
      <c r="T1691" s="542"/>
    </row>
    <row r="1692" spans="3:20">
      <c r="C1692" s="545">
        <v>30530933358</v>
      </c>
      <c r="D1692" s="545" t="s">
        <v>890</v>
      </c>
      <c r="E1692" s="546">
        <v>45888</v>
      </c>
      <c r="F1692" s="545">
        <v>31</v>
      </c>
      <c r="G1692" s="546">
        <v>45854</v>
      </c>
      <c r="H1692" s="546">
        <v>45885</v>
      </c>
      <c r="I1692" s="545" t="s">
        <v>648</v>
      </c>
      <c r="J1692" s="545" t="s">
        <v>690</v>
      </c>
      <c r="K1692" s="545">
        <v>282.8</v>
      </c>
      <c r="L1692" s="545" t="s">
        <v>592</v>
      </c>
      <c r="M1692" s="545"/>
      <c r="N1692" s="545" t="s">
        <v>761</v>
      </c>
      <c r="O1692" s="545"/>
      <c r="P1692" s="545"/>
      <c r="Q1692" s="545"/>
      <c r="R1692" s="545"/>
      <c r="S1692" s="545"/>
      <c r="T1692" s="545"/>
    </row>
    <row r="1693" spans="3:20">
      <c r="C1693" s="545">
        <v>30530933358</v>
      </c>
      <c r="D1693" s="545" t="s">
        <v>890</v>
      </c>
      <c r="E1693" s="546">
        <v>45888</v>
      </c>
      <c r="F1693" s="545">
        <v>31</v>
      </c>
      <c r="G1693" s="546">
        <v>45854</v>
      </c>
      <c r="H1693" s="546">
        <v>45885</v>
      </c>
      <c r="I1693" s="545" t="s">
        <v>651</v>
      </c>
      <c r="J1693" s="545" t="s">
        <v>652</v>
      </c>
      <c r="K1693" s="545"/>
      <c r="L1693" s="545" t="s">
        <v>653</v>
      </c>
      <c r="M1693" s="545"/>
      <c r="N1693" s="545" t="s">
        <v>761</v>
      </c>
      <c r="O1693" s="545"/>
      <c r="P1693" s="545"/>
      <c r="Q1693" s="545"/>
      <c r="R1693" s="545"/>
      <c r="S1693" s="545"/>
      <c r="T1693" s="545"/>
    </row>
    <row r="1694" spans="3:20">
      <c r="C1694" s="545">
        <v>30530933358</v>
      </c>
      <c r="D1694" s="545" t="s">
        <v>890</v>
      </c>
      <c r="E1694" s="546">
        <v>45888</v>
      </c>
      <c r="F1694" s="545"/>
      <c r="G1694" s="546"/>
      <c r="H1694" s="546"/>
      <c r="I1694" s="545" t="s">
        <v>658</v>
      </c>
      <c r="J1694" s="545" t="s">
        <v>659</v>
      </c>
      <c r="K1694" s="545"/>
      <c r="L1694" s="545"/>
      <c r="M1694" s="545"/>
      <c r="N1694" s="545" t="s">
        <v>761</v>
      </c>
      <c r="O1694" s="545"/>
      <c r="P1694" s="545"/>
      <c r="Q1694" s="545"/>
      <c r="R1694" s="545"/>
      <c r="S1694" s="545"/>
      <c r="T1694" s="545"/>
    </row>
    <row r="1695" spans="3:20">
      <c r="C1695" s="545">
        <v>30530933358</v>
      </c>
      <c r="D1695" s="545" t="s">
        <v>890</v>
      </c>
      <c r="E1695" s="546">
        <v>45888</v>
      </c>
      <c r="F1695" s="545"/>
      <c r="G1695" s="546"/>
      <c r="H1695" s="546"/>
      <c r="I1695" s="545" t="s">
        <v>664</v>
      </c>
      <c r="J1695" s="545" t="s">
        <v>674</v>
      </c>
      <c r="K1695" s="545"/>
      <c r="L1695" s="545"/>
      <c r="M1695" s="545"/>
      <c r="N1695" s="545" t="s">
        <v>761</v>
      </c>
      <c r="O1695" s="545"/>
      <c r="P1695" s="545"/>
      <c r="Q1695" s="545"/>
      <c r="R1695" s="545"/>
      <c r="S1695" s="545"/>
      <c r="T1695" s="545"/>
    </row>
    <row r="1696" spans="3:20">
      <c r="C1696" s="545">
        <v>30530933358</v>
      </c>
      <c r="D1696" s="545" t="s">
        <v>890</v>
      </c>
      <c r="E1696" s="546">
        <v>45888</v>
      </c>
      <c r="F1696" s="545"/>
      <c r="G1696" s="546"/>
      <c r="H1696" s="546"/>
      <c r="I1696" s="545" t="s">
        <v>667</v>
      </c>
      <c r="J1696" s="545" t="s">
        <v>659</v>
      </c>
      <c r="K1696" s="545"/>
      <c r="L1696" s="545"/>
      <c r="M1696" s="545"/>
      <c r="N1696" s="545" t="s">
        <v>761</v>
      </c>
      <c r="O1696" s="545"/>
      <c r="P1696" s="545"/>
      <c r="Q1696" s="545"/>
      <c r="R1696" s="545"/>
      <c r="S1696" s="545"/>
      <c r="T1696" s="545"/>
    </row>
    <row r="1697" spans="3:20">
      <c r="C1697" s="545">
        <v>30530933358</v>
      </c>
      <c r="D1697" s="545" t="s">
        <v>890</v>
      </c>
      <c r="E1697" s="546">
        <v>45888</v>
      </c>
      <c r="F1697" s="545"/>
      <c r="G1697" s="546"/>
      <c r="H1697" s="546"/>
      <c r="I1697" s="545" t="s">
        <v>668</v>
      </c>
      <c r="J1697" s="545" t="s">
        <v>669</v>
      </c>
      <c r="K1697" s="545"/>
      <c r="L1697" s="545"/>
      <c r="M1697" s="545"/>
      <c r="N1697" s="545" t="s">
        <v>761</v>
      </c>
      <c r="O1697" s="545"/>
      <c r="P1697" s="545"/>
      <c r="Q1697" s="545"/>
      <c r="R1697" s="545"/>
      <c r="S1697" s="545"/>
      <c r="T1697" s="545"/>
    </row>
    <row r="1698" spans="3:20">
      <c r="C1698" s="545">
        <v>30530933358</v>
      </c>
      <c r="D1698" s="545" t="s">
        <v>890</v>
      </c>
      <c r="E1698" s="546">
        <v>45888</v>
      </c>
      <c r="F1698" s="545"/>
      <c r="G1698" s="546"/>
      <c r="H1698" s="546"/>
      <c r="I1698" s="545" t="s">
        <v>670</v>
      </c>
      <c r="J1698" s="545" t="s">
        <v>633</v>
      </c>
      <c r="K1698" s="545"/>
      <c r="L1698" s="545"/>
      <c r="M1698" s="544">
        <v>282.8</v>
      </c>
      <c r="N1698" s="545" t="s">
        <v>761</v>
      </c>
      <c r="O1698" s="545"/>
      <c r="P1698" s="545"/>
      <c r="Q1698" s="545"/>
      <c r="R1698" s="545"/>
      <c r="S1698" s="545"/>
      <c r="T1698" s="545"/>
    </row>
    <row r="1699" spans="3:20">
      <c r="C1699" s="545">
        <v>30530933358</v>
      </c>
      <c r="D1699" s="545" t="s">
        <v>890</v>
      </c>
      <c r="E1699" s="546">
        <v>45888</v>
      </c>
      <c r="F1699" s="545"/>
      <c r="G1699" s="546"/>
      <c r="H1699" s="546"/>
      <c r="I1699" s="545" t="s">
        <v>671</v>
      </c>
      <c r="J1699" s="545" t="s">
        <v>671</v>
      </c>
      <c r="K1699" s="545"/>
      <c r="L1699" s="545"/>
      <c r="M1699" s="545"/>
      <c r="N1699" s="545" t="s">
        <v>761</v>
      </c>
      <c r="O1699" s="545"/>
      <c r="P1699" s="545"/>
      <c r="Q1699" s="545"/>
      <c r="R1699" s="545"/>
      <c r="S1699" s="545"/>
      <c r="T1699" s="545"/>
    </row>
    <row r="1700" spans="3:20">
      <c r="C1700" s="542">
        <v>30530933358</v>
      </c>
      <c r="D1700" s="542" t="s">
        <v>890</v>
      </c>
      <c r="E1700" s="543">
        <v>45922</v>
      </c>
      <c r="F1700" s="542">
        <v>31</v>
      </c>
      <c r="G1700" s="543" t="s">
        <v>698</v>
      </c>
      <c r="H1700" s="543" t="s">
        <v>699</v>
      </c>
      <c r="I1700" s="542" t="s">
        <v>648</v>
      </c>
      <c r="J1700" s="542" t="s">
        <v>690</v>
      </c>
      <c r="K1700" s="542">
        <v>297.20999999999998</v>
      </c>
      <c r="L1700" s="542" t="s">
        <v>592</v>
      </c>
      <c r="M1700" s="542"/>
      <c r="N1700" s="542" t="s">
        <v>762</v>
      </c>
      <c r="O1700" s="542"/>
      <c r="P1700" s="542"/>
      <c r="Q1700" s="542"/>
      <c r="R1700" s="542"/>
      <c r="S1700" s="542"/>
      <c r="T1700" s="542"/>
    </row>
    <row r="1701" spans="3:20">
      <c r="C1701" s="542">
        <v>30530933358</v>
      </c>
      <c r="D1701" s="542" t="s">
        <v>890</v>
      </c>
      <c r="E1701" s="543">
        <v>45922</v>
      </c>
      <c r="F1701" s="542">
        <v>31</v>
      </c>
      <c r="G1701" s="543" t="s">
        <v>698</v>
      </c>
      <c r="H1701" s="543" t="s">
        <v>699</v>
      </c>
      <c r="I1701" s="542" t="s">
        <v>651</v>
      </c>
      <c r="J1701" s="542" t="s">
        <v>652</v>
      </c>
      <c r="K1701" s="542"/>
      <c r="L1701" s="542" t="s">
        <v>653</v>
      </c>
      <c r="M1701" s="542"/>
      <c r="N1701" s="542" t="s">
        <v>762</v>
      </c>
      <c r="O1701" s="542"/>
      <c r="P1701" s="542"/>
      <c r="Q1701" s="542"/>
      <c r="R1701" s="542"/>
      <c r="S1701" s="542"/>
      <c r="T1701" s="542"/>
    </row>
    <row r="1702" spans="3:20">
      <c r="C1702" s="542">
        <v>30530933358</v>
      </c>
      <c r="D1702" s="542" t="s">
        <v>890</v>
      </c>
      <c r="E1702" s="543">
        <v>45922</v>
      </c>
      <c r="F1702" s="542"/>
      <c r="G1702" s="543"/>
      <c r="H1702" s="543"/>
      <c r="I1702" s="542" t="s">
        <v>658</v>
      </c>
      <c r="J1702" s="542" t="s">
        <v>659</v>
      </c>
      <c r="K1702" s="542"/>
      <c r="L1702" s="542"/>
      <c r="M1702" s="542"/>
      <c r="N1702" s="542" t="s">
        <v>762</v>
      </c>
      <c r="O1702" s="542"/>
      <c r="P1702" s="542"/>
      <c r="Q1702" s="542"/>
      <c r="R1702" s="542"/>
      <c r="S1702" s="542"/>
      <c r="T1702" s="542"/>
    </row>
    <row r="1703" spans="3:20">
      <c r="C1703" s="542">
        <v>30530933358</v>
      </c>
      <c r="D1703" s="542" t="s">
        <v>890</v>
      </c>
      <c r="E1703" s="543">
        <v>45922</v>
      </c>
      <c r="F1703" s="542"/>
      <c r="G1703" s="543"/>
      <c r="H1703" s="543"/>
      <c r="I1703" s="542" t="s">
        <v>664</v>
      </c>
      <c r="J1703" s="542" t="s">
        <v>677</v>
      </c>
      <c r="K1703" s="542"/>
      <c r="L1703" s="542"/>
      <c r="M1703" s="542"/>
      <c r="N1703" s="542" t="s">
        <v>762</v>
      </c>
      <c r="O1703" s="542"/>
      <c r="P1703" s="542"/>
      <c r="Q1703" s="542"/>
      <c r="R1703" s="542"/>
      <c r="S1703" s="542"/>
      <c r="T1703" s="542"/>
    </row>
    <row r="1704" spans="3:20">
      <c r="C1704" s="542">
        <v>30530933358</v>
      </c>
      <c r="D1704" s="542" t="s">
        <v>890</v>
      </c>
      <c r="E1704" s="543">
        <v>45922</v>
      </c>
      <c r="F1704" s="542"/>
      <c r="G1704" s="543"/>
      <c r="H1704" s="543"/>
      <c r="I1704" s="542" t="s">
        <v>667</v>
      </c>
      <c r="J1704" s="542" t="s">
        <v>659</v>
      </c>
      <c r="K1704" s="542"/>
      <c r="L1704" s="542"/>
      <c r="M1704" s="542"/>
      <c r="N1704" s="542" t="s">
        <v>762</v>
      </c>
      <c r="O1704" s="542"/>
      <c r="P1704" s="542"/>
      <c r="Q1704" s="542"/>
      <c r="R1704" s="542"/>
      <c r="S1704" s="542"/>
      <c r="T1704" s="542"/>
    </row>
    <row r="1705" spans="3:20">
      <c r="C1705" s="542">
        <v>30530933358</v>
      </c>
      <c r="D1705" s="542" t="s">
        <v>890</v>
      </c>
      <c r="E1705" s="543">
        <v>45922</v>
      </c>
      <c r="F1705" s="542"/>
      <c r="G1705" s="543"/>
      <c r="H1705" s="543"/>
      <c r="I1705" s="542" t="s">
        <v>668</v>
      </c>
      <c r="J1705" s="542" t="s">
        <v>669</v>
      </c>
      <c r="K1705" s="542"/>
      <c r="L1705" s="542"/>
      <c r="M1705" s="542"/>
      <c r="N1705" s="542" t="s">
        <v>762</v>
      </c>
      <c r="O1705" s="542"/>
      <c r="P1705" s="542"/>
      <c r="Q1705" s="542"/>
      <c r="R1705" s="542"/>
      <c r="S1705" s="542"/>
      <c r="T1705" s="542"/>
    </row>
    <row r="1706" spans="3:20">
      <c r="C1706" s="542">
        <v>30530933358</v>
      </c>
      <c r="D1706" s="542" t="s">
        <v>890</v>
      </c>
      <c r="E1706" s="543">
        <v>45922</v>
      </c>
      <c r="F1706" s="542"/>
      <c r="G1706" s="543"/>
      <c r="H1706" s="543"/>
      <c r="I1706" s="542" t="s">
        <v>670</v>
      </c>
      <c r="J1706" s="542" t="s">
        <v>633</v>
      </c>
      <c r="K1706" s="542"/>
      <c r="L1706" s="542"/>
      <c r="M1706" s="544">
        <v>297.20999999999998</v>
      </c>
      <c r="N1706" s="542" t="s">
        <v>762</v>
      </c>
      <c r="O1706" s="542"/>
      <c r="P1706" s="542"/>
      <c r="Q1706" s="542"/>
      <c r="R1706" s="542"/>
      <c r="S1706" s="542"/>
      <c r="T1706" s="542"/>
    </row>
    <row r="1707" spans="3:20">
      <c r="C1707" s="542">
        <v>30530933358</v>
      </c>
      <c r="D1707" s="542" t="s">
        <v>890</v>
      </c>
      <c r="E1707" s="543">
        <v>45922</v>
      </c>
      <c r="F1707" s="542"/>
      <c r="G1707" s="543"/>
      <c r="H1707" s="543"/>
      <c r="I1707" s="542" t="s">
        <v>671</v>
      </c>
      <c r="J1707" s="542" t="s">
        <v>671</v>
      </c>
      <c r="K1707" s="542"/>
      <c r="L1707" s="542"/>
      <c r="M1707" s="542"/>
      <c r="N1707" s="542" t="s">
        <v>762</v>
      </c>
      <c r="O1707" s="542"/>
      <c r="P1707" s="542"/>
      <c r="Q1707" s="542"/>
      <c r="R1707" s="542"/>
      <c r="S1707" s="542"/>
      <c r="T1707" s="542"/>
    </row>
    <row r="1708" spans="3:20">
      <c r="C1708" s="545">
        <v>30530933358</v>
      </c>
      <c r="D1708" s="545" t="s">
        <v>890</v>
      </c>
      <c r="E1708" s="546">
        <v>45950</v>
      </c>
      <c r="F1708" s="545">
        <v>30</v>
      </c>
      <c r="G1708" s="546">
        <v>45916</v>
      </c>
      <c r="H1708" s="546">
        <v>45946</v>
      </c>
      <c r="I1708" s="545" t="s">
        <v>648</v>
      </c>
      <c r="J1708" s="545" t="s">
        <v>690</v>
      </c>
      <c r="K1708" s="545">
        <v>305.10000000000002</v>
      </c>
      <c r="L1708" s="545" t="s">
        <v>592</v>
      </c>
      <c r="M1708" s="545"/>
      <c r="N1708" s="545" t="s">
        <v>763</v>
      </c>
      <c r="O1708" s="545"/>
      <c r="P1708" s="545"/>
      <c r="Q1708" s="545"/>
      <c r="R1708" s="545"/>
      <c r="S1708" s="545"/>
      <c r="T1708" s="545"/>
    </row>
    <row r="1709" spans="3:20">
      <c r="C1709" s="545">
        <v>30530933358</v>
      </c>
      <c r="D1709" s="545" t="s">
        <v>890</v>
      </c>
      <c r="E1709" s="546">
        <v>45950</v>
      </c>
      <c r="F1709" s="545">
        <v>30</v>
      </c>
      <c r="G1709" s="546">
        <v>45916</v>
      </c>
      <c r="H1709" s="546">
        <v>45946</v>
      </c>
      <c r="I1709" s="545" t="s">
        <v>651</v>
      </c>
      <c r="J1709" s="545" t="s">
        <v>652</v>
      </c>
      <c r="K1709" s="545"/>
      <c r="L1709" s="545" t="s">
        <v>653</v>
      </c>
      <c r="M1709" s="545"/>
      <c r="N1709" s="545" t="s">
        <v>763</v>
      </c>
      <c r="O1709" s="545"/>
      <c r="P1709" s="545"/>
      <c r="Q1709" s="545"/>
      <c r="R1709" s="545"/>
      <c r="S1709" s="545"/>
      <c r="T1709" s="545"/>
    </row>
    <row r="1710" spans="3:20">
      <c r="C1710" s="545">
        <v>30530933358</v>
      </c>
      <c r="D1710" s="545" t="s">
        <v>890</v>
      </c>
      <c r="E1710" s="546">
        <v>45950</v>
      </c>
      <c r="F1710" s="545"/>
      <c r="G1710" s="546"/>
      <c r="H1710" s="546"/>
      <c r="I1710" s="545" t="s">
        <v>658</v>
      </c>
      <c r="J1710" s="545" t="s">
        <v>659</v>
      </c>
      <c r="K1710" s="545"/>
      <c r="L1710" s="545"/>
      <c r="M1710" s="545"/>
      <c r="N1710" s="545" t="s">
        <v>763</v>
      </c>
      <c r="O1710" s="545"/>
      <c r="P1710" s="545"/>
      <c r="Q1710" s="545"/>
      <c r="R1710" s="545"/>
      <c r="S1710" s="545"/>
      <c r="T1710" s="545"/>
    </row>
    <row r="1711" spans="3:20">
      <c r="C1711" s="545">
        <v>30530933358</v>
      </c>
      <c r="D1711" s="545" t="s">
        <v>890</v>
      </c>
      <c r="E1711" s="546">
        <v>45950</v>
      </c>
      <c r="F1711" s="545"/>
      <c r="G1711" s="546"/>
      <c r="H1711" s="546"/>
      <c r="I1711" s="545" t="s">
        <v>664</v>
      </c>
      <c r="J1711" s="545" t="s">
        <v>677</v>
      </c>
      <c r="K1711" s="545"/>
      <c r="L1711" s="545"/>
      <c r="M1711" s="545"/>
      <c r="N1711" s="545" t="s">
        <v>763</v>
      </c>
      <c r="O1711" s="545"/>
      <c r="P1711" s="545"/>
      <c r="Q1711" s="545"/>
      <c r="R1711" s="545"/>
      <c r="S1711" s="545"/>
      <c r="T1711" s="545"/>
    </row>
    <row r="1712" spans="3:20">
      <c r="C1712" s="545">
        <v>30530933358</v>
      </c>
      <c r="D1712" s="545" t="s">
        <v>890</v>
      </c>
      <c r="E1712" s="546">
        <v>45950</v>
      </c>
      <c r="F1712" s="545"/>
      <c r="G1712" s="546"/>
      <c r="H1712" s="546"/>
      <c r="I1712" s="545" t="s">
        <v>667</v>
      </c>
      <c r="J1712" s="545" t="s">
        <v>659</v>
      </c>
      <c r="K1712" s="545"/>
      <c r="L1712" s="545"/>
      <c r="M1712" s="545"/>
      <c r="N1712" s="545" t="s">
        <v>763</v>
      </c>
      <c r="O1712" s="545"/>
      <c r="P1712" s="545"/>
      <c r="Q1712" s="545"/>
      <c r="R1712" s="545"/>
      <c r="S1712" s="545"/>
      <c r="T1712" s="545"/>
    </row>
    <row r="1713" spans="3:20">
      <c r="C1713" s="545">
        <v>30530933358</v>
      </c>
      <c r="D1713" s="545" t="s">
        <v>890</v>
      </c>
      <c r="E1713" s="546">
        <v>45950</v>
      </c>
      <c r="F1713" s="545"/>
      <c r="G1713" s="546"/>
      <c r="H1713" s="546"/>
      <c r="I1713" s="545" t="s">
        <v>668</v>
      </c>
      <c r="J1713" s="545" t="s">
        <v>669</v>
      </c>
      <c r="K1713" s="545"/>
      <c r="L1713" s="545"/>
      <c r="M1713" s="545"/>
      <c r="N1713" s="545" t="s">
        <v>763</v>
      </c>
      <c r="O1713" s="545"/>
      <c r="P1713" s="545"/>
      <c r="Q1713" s="545"/>
      <c r="R1713" s="545"/>
      <c r="S1713" s="545"/>
      <c r="T1713" s="545"/>
    </row>
    <row r="1714" spans="3:20">
      <c r="C1714" s="545">
        <v>30530933358</v>
      </c>
      <c r="D1714" s="545" t="s">
        <v>890</v>
      </c>
      <c r="E1714" s="546">
        <v>45950</v>
      </c>
      <c r="F1714" s="545"/>
      <c r="G1714" s="546"/>
      <c r="H1714" s="546"/>
      <c r="I1714" s="545" t="s">
        <v>670</v>
      </c>
      <c r="J1714" s="545" t="s">
        <v>633</v>
      </c>
      <c r="K1714" s="545"/>
      <c r="L1714" s="545"/>
      <c r="M1714" s="544">
        <v>305.10000000000002</v>
      </c>
      <c r="N1714" s="545" t="s">
        <v>763</v>
      </c>
      <c r="O1714" s="545"/>
      <c r="P1714" s="545"/>
      <c r="Q1714" s="545"/>
      <c r="R1714" s="545"/>
      <c r="S1714" s="545"/>
      <c r="T1714" s="545"/>
    </row>
    <row r="1715" spans="3:20">
      <c r="C1715" s="545">
        <v>30530933358</v>
      </c>
      <c r="D1715" s="545" t="s">
        <v>890</v>
      </c>
      <c r="E1715" s="546">
        <v>45950</v>
      </c>
      <c r="F1715" s="545"/>
      <c r="G1715" s="546"/>
      <c r="H1715" s="546"/>
      <c r="I1715" s="545" t="s">
        <v>671</v>
      </c>
      <c r="J1715" s="545" t="s">
        <v>671</v>
      </c>
      <c r="K1715" s="545"/>
      <c r="L1715" s="545"/>
      <c r="M1715" s="545"/>
      <c r="N1715" s="545" t="s">
        <v>763</v>
      </c>
      <c r="O1715" s="545"/>
      <c r="P1715" s="545"/>
      <c r="Q1715" s="545"/>
      <c r="R1715" s="545"/>
      <c r="S1715" s="545"/>
      <c r="T1715" s="545"/>
    </row>
    <row r="1716" spans="3:20">
      <c r="C1716" s="542">
        <v>30530933358</v>
      </c>
      <c r="D1716" s="542" t="s">
        <v>890</v>
      </c>
      <c r="E1716" s="543">
        <v>45980</v>
      </c>
      <c r="F1716" s="542">
        <v>31</v>
      </c>
      <c r="G1716" s="543">
        <v>45946</v>
      </c>
      <c r="H1716" s="543">
        <v>45977</v>
      </c>
      <c r="I1716" s="542" t="s">
        <v>648</v>
      </c>
      <c r="J1716" s="542" t="s">
        <v>690</v>
      </c>
      <c r="K1716" s="542">
        <v>331.75</v>
      </c>
      <c r="L1716" s="542" t="s">
        <v>592</v>
      </c>
      <c r="M1716" s="542"/>
      <c r="N1716" s="542" t="s">
        <v>764</v>
      </c>
      <c r="O1716" s="542"/>
      <c r="P1716" s="542"/>
      <c r="Q1716" s="542"/>
      <c r="R1716" s="542"/>
      <c r="S1716" s="542"/>
      <c r="T1716" s="542"/>
    </row>
    <row r="1717" spans="3:20">
      <c r="C1717" s="542">
        <v>30530933358</v>
      </c>
      <c r="D1717" s="542" t="s">
        <v>890</v>
      </c>
      <c r="E1717" s="543">
        <v>45980</v>
      </c>
      <c r="F1717" s="542">
        <v>31</v>
      </c>
      <c r="G1717" s="543">
        <v>45946</v>
      </c>
      <c r="H1717" s="543">
        <v>45977</v>
      </c>
      <c r="I1717" s="542" t="s">
        <v>651</v>
      </c>
      <c r="J1717" s="542" t="s">
        <v>652</v>
      </c>
      <c r="K1717" s="542"/>
      <c r="L1717" s="542" t="s">
        <v>653</v>
      </c>
      <c r="M1717" s="542"/>
      <c r="N1717" s="542" t="s">
        <v>764</v>
      </c>
      <c r="O1717" s="542"/>
      <c r="P1717" s="542"/>
      <c r="Q1717" s="542"/>
      <c r="R1717" s="542"/>
      <c r="S1717" s="542"/>
      <c r="T1717" s="542"/>
    </row>
    <row r="1718" spans="3:20">
      <c r="C1718" s="542">
        <v>30530933358</v>
      </c>
      <c r="D1718" s="542" t="s">
        <v>890</v>
      </c>
      <c r="E1718" s="543">
        <v>45980</v>
      </c>
      <c r="F1718" s="542"/>
      <c r="G1718" s="543"/>
      <c r="H1718" s="543"/>
      <c r="I1718" s="542" t="s">
        <v>658</v>
      </c>
      <c r="J1718" s="542" t="s">
        <v>659</v>
      </c>
      <c r="K1718" s="542"/>
      <c r="L1718" s="542"/>
      <c r="M1718" s="542"/>
      <c r="N1718" s="542" t="s">
        <v>764</v>
      </c>
      <c r="O1718" s="542"/>
      <c r="P1718" s="542"/>
      <c r="Q1718" s="542"/>
      <c r="R1718" s="542"/>
      <c r="S1718" s="542"/>
      <c r="T1718" s="542"/>
    </row>
    <row r="1719" spans="3:20">
      <c r="C1719" s="542">
        <v>30530933358</v>
      </c>
      <c r="D1719" s="542" t="s">
        <v>890</v>
      </c>
      <c r="E1719" s="543">
        <v>45980</v>
      </c>
      <c r="F1719" s="542"/>
      <c r="G1719" s="543"/>
      <c r="H1719" s="543"/>
      <c r="I1719" s="542" t="s">
        <v>664</v>
      </c>
      <c r="J1719" s="542" t="s">
        <v>682</v>
      </c>
      <c r="K1719" s="542"/>
      <c r="L1719" s="542"/>
      <c r="M1719" s="542"/>
      <c r="N1719" s="542" t="s">
        <v>764</v>
      </c>
      <c r="O1719" s="542"/>
      <c r="P1719" s="542"/>
      <c r="Q1719" s="542"/>
      <c r="R1719" s="542"/>
      <c r="S1719" s="542"/>
      <c r="T1719" s="542"/>
    </row>
    <row r="1720" spans="3:20">
      <c r="C1720" s="542">
        <v>30530933358</v>
      </c>
      <c r="D1720" s="542" t="s">
        <v>890</v>
      </c>
      <c r="E1720" s="543">
        <v>45980</v>
      </c>
      <c r="F1720" s="542"/>
      <c r="G1720" s="543"/>
      <c r="H1720" s="543"/>
      <c r="I1720" s="542" t="s">
        <v>667</v>
      </c>
      <c r="J1720" s="542" t="s">
        <v>659</v>
      </c>
      <c r="K1720" s="542"/>
      <c r="L1720" s="542"/>
      <c r="M1720" s="542"/>
      <c r="N1720" s="542" t="s">
        <v>764</v>
      </c>
      <c r="O1720" s="542"/>
      <c r="P1720" s="542"/>
      <c r="Q1720" s="542"/>
      <c r="R1720" s="542"/>
      <c r="S1720" s="542"/>
      <c r="T1720" s="542"/>
    </row>
    <row r="1721" spans="3:20">
      <c r="C1721" s="542">
        <v>30530933358</v>
      </c>
      <c r="D1721" s="542" t="s">
        <v>890</v>
      </c>
      <c r="E1721" s="543">
        <v>45980</v>
      </c>
      <c r="F1721" s="542"/>
      <c r="G1721" s="543"/>
      <c r="H1721" s="543"/>
      <c r="I1721" s="542" t="s">
        <v>668</v>
      </c>
      <c r="J1721" s="542" t="s">
        <v>669</v>
      </c>
      <c r="K1721" s="542"/>
      <c r="L1721" s="542"/>
      <c r="M1721" s="542"/>
      <c r="N1721" s="542" t="s">
        <v>764</v>
      </c>
      <c r="O1721" s="542"/>
      <c r="P1721" s="542"/>
      <c r="Q1721" s="542"/>
      <c r="R1721" s="542"/>
      <c r="S1721" s="542"/>
      <c r="T1721" s="542"/>
    </row>
    <row r="1722" spans="3:20">
      <c r="C1722" s="542">
        <v>30530933358</v>
      </c>
      <c r="D1722" s="542" t="s">
        <v>890</v>
      </c>
      <c r="E1722" s="543">
        <v>45980</v>
      </c>
      <c r="F1722" s="542"/>
      <c r="G1722" s="543"/>
      <c r="H1722" s="543"/>
      <c r="I1722" s="542" t="s">
        <v>670</v>
      </c>
      <c r="J1722" s="542" t="s">
        <v>633</v>
      </c>
      <c r="K1722" s="542"/>
      <c r="L1722" s="542"/>
      <c r="M1722" s="544">
        <v>331.75</v>
      </c>
      <c r="N1722" s="542" t="s">
        <v>764</v>
      </c>
      <c r="O1722" s="542"/>
      <c r="P1722" s="542"/>
      <c r="Q1722" s="542"/>
      <c r="R1722" s="542"/>
      <c r="S1722" s="542"/>
      <c r="T1722" s="542"/>
    </row>
    <row r="1723" spans="3:20">
      <c r="C1723" s="542">
        <v>30530933358</v>
      </c>
      <c r="D1723" s="542" t="s">
        <v>890</v>
      </c>
      <c r="E1723" s="543">
        <v>45980</v>
      </c>
      <c r="F1723" s="542"/>
      <c r="G1723" s="543"/>
      <c r="H1723" s="543"/>
      <c r="I1723" s="542" t="s">
        <v>671</v>
      </c>
      <c r="J1723" s="542" t="s">
        <v>671</v>
      </c>
      <c r="K1723" s="542"/>
      <c r="L1723" s="542"/>
      <c r="M1723" s="542"/>
      <c r="N1723" s="542" t="s">
        <v>764</v>
      </c>
      <c r="O1723" s="542"/>
      <c r="P1723" s="542"/>
      <c r="Q1723" s="542"/>
      <c r="R1723" s="542"/>
      <c r="S1723" s="542"/>
      <c r="T1723" s="542"/>
    </row>
    <row r="1724" spans="3:20">
      <c r="C1724" s="545">
        <v>30530933358</v>
      </c>
      <c r="D1724" s="545" t="s">
        <v>890</v>
      </c>
      <c r="E1724" s="546">
        <v>46010</v>
      </c>
      <c r="F1724" s="545">
        <v>30</v>
      </c>
      <c r="G1724" s="546">
        <v>45977</v>
      </c>
      <c r="H1724" s="546">
        <v>46007</v>
      </c>
      <c r="I1724" s="545" t="s">
        <v>648</v>
      </c>
      <c r="J1724" s="545" t="s">
        <v>690</v>
      </c>
      <c r="K1724" s="545">
        <v>318.61</v>
      </c>
      <c r="L1724" s="545" t="s">
        <v>592</v>
      </c>
      <c r="M1724" s="545"/>
      <c r="N1724" s="545" t="s">
        <v>765</v>
      </c>
      <c r="O1724" s="545"/>
      <c r="P1724" s="545"/>
      <c r="Q1724" s="545"/>
      <c r="R1724" s="545"/>
      <c r="S1724" s="545"/>
      <c r="T1724" s="545"/>
    </row>
    <row r="1725" spans="3:20">
      <c r="C1725" s="545">
        <v>30530933358</v>
      </c>
      <c r="D1725" s="545" t="s">
        <v>890</v>
      </c>
      <c r="E1725" s="546">
        <v>46010</v>
      </c>
      <c r="F1725" s="545">
        <v>30</v>
      </c>
      <c r="G1725" s="546">
        <v>45977</v>
      </c>
      <c r="H1725" s="546">
        <v>46007</v>
      </c>
      <c r="I1725" s="545" t="s">
        <v>651</v>
      </c>
      <c r="J1725" s="545" t="s">
        <v>652</v>
      </c>
      <c r="K1725" s="545"/>
      <c r="L1725" s="545" t="s">
        <v>653</v>
      </c>
      <c r="M1725" s="545"/>
      <c r="N1725" s="545" t="s">
        <v>765</v>
      </c>
      <c r="O1725" s="545"/>
      <c r="P1725" s="545"/>
      <c r="Q1725" s="545"/>
      <c r="R1725" s="545"/>
      <c r="S1725" s="545"/>
      <c r="T1725" s="545"/>
    </row>
    <row r="1726" spans="3:20">
      <c r="C1726" s="545">
        <v>30530933358</v>
      </c>
      <c r="D1726" s="545" t="s">
        <v>890</v>
      </c>
      <c r="E1726" s="546">
        <v>46010</v>
      </c>
      <c r="F1726" s="545"/>
      <c r="G1726" s="546"/>
      <c r="H1726" s="546"/>
      <c r="I1726" s="545" t="s">
        <v>658</v>
      </c>
      <c r="J1726" s="545" t="s">
        <v>659</v>
      </c>
      <c r="K1726" s="545"/>
      <c r="L1726" s="545"/>
      <c r="M1726" s="545"/>
      <c r="N1726" s="545" t="s">
        <v>765</v>
      </c>
      <c r="O1726" s="545"/>
      <c r="P1726" s="545"/>
      <c r="Q1726" s="545"/>
      <c r="R1726" s="545"/>
      <c r="S1726" s="545"/>
      <c r="T1726" s="545"/>
    </row>
    <row r="1727" spans="3:20">
      <c r="C1727" s="545">
        <v>30530933358</v>
      </c>
      <c r="D1727" s="545" t="s">
        <v>890</v>
      </c>
      <c r="E1727" s="546">
        <v>46010</v>
      </c>
      <c r="F1727" s="545"/>
      <c r="G1727" s="546"/>
      <c r="H1727" s="546"/>
      <c r="I1727" s="545" t="s">
        <v>664</v>
      </c>
      <c r="J1727" s="545" t="s">
        <v>677</v>
      </c>
      <c r="K1727" s="545"/>
      <c r="L1727" s="545"/>
      <c r="M1727" s="545"/>
      <c r="N1727" s="545" t="s">
        <v>765</v>
      </c>
      <c r="O1727" s="545"/>
      <c r="P1727" s="545"/>
      <c r="Q1727" s="545"/>
      <c r="R1727" s="545"/>
      <c r="S1727" s="545"/>
      <c r="T1727" s="545"/>
    </row>
    <row r="1728" spans="3:20">
      <c r="C1728" s="545">
        <v>30530933358</v>
      </c>
      <c r="D1728" s="545" t="s">
        <v>890</v>
      </c>
      <c r="E1728" s="546">
        <v>46010</v>
      </c>
      <c r="F1728" s="545"/>
      <c r="G1728" s="546"/>
      <c r="H1728" s="546"/>
      <c r="I1728" s="545" t="s">
        <v>667</v>
      </c>
      <c r="J1728" s="545" t="s">
        <v>659</v>
      </c>
      <c r="K1728" s="545"/>
      <c r="L1728" s="545"/>
      <c r="M1728" s="545"/>
      <c r="N1728" s="545" t="s">
        <v>765</v>
      </c>
      <c r="O1728" s="545"/>
      <c r="P1728" s="545"/>
      <c r="Q1728" s="545"/>
      <c r="R1728" s="545"/>
      <c r="S1728" s="545"/>
      <c r="T1728" s="545"/>
    </row>
    <row r="1729" spans="3:20">
      <c r="C1729" s="545">
        <v>30530933358</v>
      </c>
      <c r="D1729" s="545" t="s">
        <v>890</v>
      </c>
      <c r="E1729" s="546">
        <v>46010</v>
      </c>
      <c r="F1729" s="545"/>
      <c r="G1729" s="546"/>
      <c r="H1729" s="546"/>
      <c r="I1729" s="545" t="s">
        <v>668</v>
      </c>
      <c r="J1729" s="545" t="s">
        <v>669</v>
      </c>
      <c r="K1729" s="545"/>
      <c r="L1729" s="545"/>
      <c r="M1729" s="545"/>
      <c r="N1729" s="545" t="s">
        <v>765</v>
      </c>
      <c r="O1729" s="545"/>
      <c r="P1729" s="545"/>
      <c r="Q1729" s="545"/>
      <c r="R1729" s="545"/>
      <c r="S1729" s="545"/>
      <c r="T1729" s="545"/>
    </row>
    <row r="1730" spans="3:20">
      <c r="C1730" s="545">
        <v>30530933358</v>
      </c>
      <c r="D1730" s="545" t="s">
        <v>890</v>
      </c>
      <c r="E1730" s="546">
        <v>46010</v>
      </c>
      <c r="F1730" s="545"/>
      <c r="G1730" s="546"/>
      <c r="H1730" s="546"/>
      <c r="I1730" s="545" t="s">
        <v>670</v>
      </c>
      <c r="J1730" s="545" t="s">
        <v>633</v>
      </c>
      <c r="K1730" s="545"/>
      <c r="L1730" s="545"/>
      <c r="M1730" s="544">
        <v>318.61</v>
      </c>
      <c r="N1730" s="545" t="s">
        <v>765</v>
      </c>
      <c r="O1730" s="545"/>
      <c r="P1730" s="545"/>
      <c r="Q1730" s="545"/>
      <c r="R1730" s="545"/>
      <c r="S1730" s="545"/>
      <c r="T1730" s="545"/>
    </row>
    <row r="1731" spans="3:20">
      <c r="C1731" s="545">
        <v>30530933358</v>
      </c>
      <c r="D1731" s="545" t="s">
        <v>890</v>
      </c>
      <c r="E1731" s="546">
        <v>46010</v>
      </c>
      <c r="F1731" s="545"/>
      <c r="G1731" s="546"/>
      <c r="H1731" s="546"/>
      <c r="I1731" s="545" t="s">
        <v>671</v>
      </c>
      <c r="J1731" s="545" t="s">
        <v>671</v>
      </c>
      <c r="K1731" s="545"/>
      <c r="L1731" s="545"/>
      <c r="M1731" s="545"/>
      <c r="N1731" s="545" t="s">
        <v>765</v>
      </c>
      <c r="O1731" s="545"/>
      <c r="P1731" s="545"/>
      <c r="Q1731" s="545"/>
      <c r="R1731" s="545"/>
      <c r="S1731" s="545"/>
      <c r="T1731" s="545"/>
    </row>
    <row r="1732" spans="3:20">
      <c r="C1732" s="545">
        <v>30530933358</v>
      </c>
      <c r="D1732" s="545" t="s">
        <v>890</v>
      </c>
      <c r="E1732" s="546">
        <v>46042</v>
      </c>
      <c r="F1732" s="545">
        <v>31</v>
      </c>
      <c r="G1732" s="546">
        <v>46007</v>
      </c>
      <c r="H1732" s="546">
        <v>46038</v>
      </c>
      <c r="I1732" s="545" t="s">
        <v>648</v>
      </c>
      <c r="J1732" s="545" t="s">
        <v>690</v>
      </c>
      <c r="K1732" s="545">
        <v>275.87</v>
      </c>
      <c r="L1732" s="545" t="s">
        <v>592</v>
      </c>
      <c r="M1732" s="545"/>
      <c r="N1732" s="545" t="s">
        <v>766</v>
      </c>
      <c r="O1732" s="545"/>
      <c r="P1732" s="545"/>
      <c r="Q1732" s="545"/>
      <c r="R1732" s="545"/>
      <c r="S1732" s="545"/>
      <c r="T1732" s="545"/>
    </row>
    <row r="1733" spans="3:20">
      <c r="C1733" s="545">
        <v>30530933358</v>
      </c>
      <c r="D1733" s="545" t="s">
        <v>890</v>
      </c>
      <c r="E1733" s="546">
        <v>46042</v>
      </c>
      <c r="F1733" s="545">
        <v>31</v>
      </c>
      <c r="G1733" s="546">
        <v>46007</v>
      </c>
      <c r="H1733" s="546">
        <v>46038</v>
      </c>
      <c r="I1733" s="545" t="s">
        <v>651</v>
      </c>
      <c r="J1733" s="545" t="s">
        <v>652</v>
      </c>
      <c r="K1733" s="545"/>
      <c r="L1733" s="545" t="s">
        <v>653</v>
      </c>
      <c r="M1733" s="545"/>
      <c r="N1733" s="545" t="s">
        <v>766</v>
      </c>
      <c r="O1733" s="545"/>
      <c r="P1733" s="545"/>
      <c r="Q1733" s="545"/>
      <c r="R1733" s="545"/>
      <c r="S1733" s="545"/>
      <c r="T1733" s="545"/>
    </row>
    <row r="1734" spans="3:20">
      <c r="C1734" s="545">
        <v>30530933358</v>
      </c>
      <c r="D1734" s="545" t="s">
        <v>890</v>
      </c>
      <c r="E1734" s="546">
        <v>46042</v>
      </c>
      <c r="F1734" s="545"/>
      <c r="G1734" s="546"/>
      <c r="H1734" s="546"/>
      <c r="I1734" s="545" t="s">
        <v>658</v>
      </c>
      <c r="J1734" s="545" t="s">
        <v>659</v>
      </c>
      <c r="K1734" s="545"/>
      <c r="L1734" s="545"/>
      <c r="M1734" s="545"/>
      <c r="N1734" s="545" t="s">
        <v>766</v>
      </c>
      <c r="O1734" s="545"/>
      <c r="P1734" s="545"/>
      <c r="Q1734" s="545"/>
      <c r="R1734" s="545"/>
      <c r="S1734" s="545"/>
      <c r="T1734" s="545"/>
    </row>
    <row r="1735" spans="3:20">
      <c r="C1735" s="545">
        <v>30530933358</v>
      </c>
      <c r="D1735" s="545" t="s">
        <v>890</v>
      </c>
      <c r="E1735" s="546">
        <v>46042</v>
      </c>
      <c r="F1735" s="545"/>
      <c r="G1735" s="546"/>
      <c r="H1735" s="546"/>
      <c r="I1735" s="545" t="s">
        <v>668</v>
      </c>
      <c r="J1735" s="545" t="s">
        <v>669</v>
      </c>
      <c r="K1735" s="545"/>
      <c r="L1735" s="545"/>
      <c r="M1735" s="545"/>
      <c r="N1735" s="545" t="s">
        <v>766</v>
      </c>
      <c r="O1735" s="545"/>
      <c r="P1735" s="545"/>
      <c r="Q1735" s="545"/>
      <c r="R1735" s="545"/>
      <c r="S1735" s="545"/>
      <c r="T1735" s="545"/>
    </row>
    <row r="1736" spans="3:20">
      <c r="C1736" s="545">
        <v>30530933358</v>
      </c>
      <c r="D1736" s="545" t="s">
        <v>890</v>
      </c>
      <c r="E1736" s="546">
        <v>46042</v>
      </c>
      <c r="F1736" s="545"/>
      <c r="G1736" s="546"/>
      <c r="H1736" s="546"/>
      <c r="I1736" s="545" t="s">
        <v>670</v>
      </c>
      <c r="J1736" s="545" t="s">
        <v>633</v>
      </c>
      <c r="K1736" s="545"/>
      <c r="L1736" s="545"/>
      <c r="M1736" s="544">
        <v>275.87</v>
      </c>
      <c r="N1736" s="545" t="s">
        <v>766</v>
      </c>
      <c r="O1736" s="545"/>
      <c r="P1736" s="545"/>
      <c r="Q1736" s="545"/>
      <c r="R1736" s="545"/>
      <c r="S1736" s="545"/>
      <c r="T1736" s="545"/>
    </row>
    <row r="1737" spans="3:20">
      <c r="C1737" s="545">
        <v>30530933358</v>
      </c>
      <c r="D1737" s="545" t="s">
        <v>890</v>
      </c>
      <c r="E1737" s="546">
        <v>46042</v>
      </c>
      <c r="F1737" s="545"/>
      <c r="G1737" s="546"/>
      <c r="H1737" s="546"/>
      <c r="I1737" s="545" t="s">
        <v>671</v>
      </c>
      <c r="J1737" s="545" t="s">
        <v>671</v>
      </c>
      <c r="K1737" s="545"/>
      <c r="L1737" s="545"/>
      <c r="M1737" s="545"/>
      <c r="N1737" s="545" t="s">
        <v>766</v>
      </c>
      <c r="O1737" s="545"/>
      <c r="P1737" s="545"/>
      <c r="Q1737" s="545"/>
      <c r="R1737" s="545"/>
      <c r="S1737" s="545"/>
      <c r="T1737" s="545"/>
    </row>
    <row r="1738" spans="3:20">
      <c r="C1738" s="542">
        <v>30531308262</v>
      </c>
      <c r="D1738" s="542" t="s">
        <v>891</v>
      </c>
      <c r="E1738" s="543">
        <v>45860</v>
      </c>
      <c r="F1738" s="542">
        <v>11</v>
      </c>
      <c r="G1738" s="543">
        <v>45824</v>
      </c>
      <c r="H1738" s="543">
        <v>45835</v>
      </c>
      <c r="I1738" s="542" t="s">
        <v>648</v>
      </c>
      <c r="J1738" s="542" t="s">
        <v>649</v>
      </c>
      <c r="K1738" s="542">
        <v>403.08</v>
      </c>
      <c r="L1738" s="542" t="s">
        <v>592</v>
      </c>
      <c r="M1738" s="542"/>
      <c r="N1738" s="542" t="s">
        <v>892</v>
      </c>
      <c r="O1738" s="542"/>
      <c r="P1738" s="542"/>
      <c r="Q1738" s="542"/>
      <c r="R1738" s="542"/>
      <c r="S1738" s="542"/>
      <c r="T1738" s="542"/>
    </row>
    <row r="1739" spans="3:20">
      <c r="C1739" s="542">
        <v>30531308262</v>
      </c>
      <c r="D1739" s="542" t="s">
        <v>891</v>
      </c>
      <c r="E1739" s="543">
        <v>45860</v>
      </c>
      <c r="F1739" s="542">
        <v>11</v>
      </c>
      <c r="G1739" s="543">
        <v>45824</v>
      </c>
      <c r="H1739" s="543">
        <v>45835</v>
      </c>
      <c r="I1739" s="542" t="s">
        <v>651</v>
      </c>
      <c r="J1739" s="542" t="s">
        <v>652</v>
      </c>
      <c r="K1739" s="542"/>
      <c r="L1739" s="542" t="s">
        <v>653</v>
      </c>
      <c r="M1739" s="542"/>
      <c r="N1739" s="542" t="s">
        <v>892</v>
      </c>
      <c r="O1739" s="542"/>
      <c r="P1739" s="542"/>
      <c r="Q1739" s="542"/>
      <c r="R1739" s="542"/>
      <c r="S1739" s="542"/>
      <c r="T1739" s="542"/>
    </row>
    <row r="1740" spans="3:20">
      <c r="C1740" s="542">
        <v>30531308262</v>
      </c>
      <c r="D1740" s="542" t="s">
        <v>891</v>
      </c>
      <c r="E1740" s="543">
        <v>45860</v>
      </c>
      <c r="F1740" s="542"/>
      <c r="G1740" s="543"/>
      <c r="H1740" s="543"/>
      <c r="I1740" s="542" t="s">
        <v>658</v>
      </c>
      <c r="J1740" s="542" t="s">
        <v>659</v>
      </c>
      <c r="K1740" s="542"/>
      <c r="L1740" s="542"/>
      <c r="M1740" s="542"/>
      <c r="N1740" s="542" t="s">
        <v>892</v>
      </c>
      <c r="O1740" s="542"/>
      <c r="P1740" s="542"/>
      <c r="Q1740" s="542"/>
      <c r="R1740" s="542"/>
      <c r="S1740" s="542"/>
      <c r="T1740" s="542"/>
    </row>
    <row r="1741" spans="3:20">
      <c r="C1741" s="542">
        <v>30531308262</v>
      </c>
      <c r="D1741" s="542" t="s">
        <v>891</v>
      </c>
      <c r="E1741" s="543">
        <v>45860</v>
      </c>
      <c r="F1741" s="542"/>
      <c r="G1741" s="543"/>
      <c r="H1741" s="543"/>
      <c r="I1741" s="542" t="s">
        <v>664</v>
      </c>
      <c r="J1741" s="542" t="s">
        <v>665</v>
      </c>
      <c r="K1741" s="542"/>
      <c r="L1741" s="542"/>
      <c r="M1741" s="542"/>
      <c r="N1741" s="542" t="s">
        <v>892</v>
      </c>
      <c r="O1741" s="542"/>
      <c r="P1741" s="542"/>
      <c r="Q1741" s="542"/>
      <c r="R1741" s="542"/>
      <c r="S1741" s="542"/>
      <c r="T1741" s="542"/>
    </row>
    <row r="1742" spans="3:20">
      <c r="C1742" s="542">
        <v>30531308262</v>
      </c>
      <c r="D1742" s="542" t="s">
        <v>891</v>
      </c>
      <c r="E1742" s="543">
        <v>45860</v>
      </c>
      <c r="F1742" s="542"/>
      <c r="G1742" s="543"/>
      <c r="H1742" s="543"/>
      <c r="I1742" s="542" t="s">
        <v>667</v>
      </c>
      <c r="J1742" s="542" t="s">
        <v>659</v>
      </c>
      <c r="K1742" s="542"/>
      <c r="L1742" s="542"/>
      <c r="M1742" s="542"/>
      <c r="N1742" s="542" t="s">
        <v>892</v>
      </c>
      <c r="O1742" s="542"/>
      <c r="P1742" s="542"/>
      <c r="Q1742" s="542"/>
      <c r="R1742" s="542"/>
      <c r="S1742" s="542"/>
      <c r="T1742" s="542"/>
    </row>
    <row r="1743" spans="3:20">
      <c r="C1743" s="542">
        <v>30531308262</v>
      </c>
      <c r="D1743" s="542" t="s">
        <v>891</v>
      </c>
      <c r="E1743" s="543">
        <v>45860</v>
      </c>
      <c r="F1743" s="542"/>
      <c r="G1743" s="543"/>
      <c r="H1743" s="543"/>
      <c r="I1743" s="542" t="s">
        <v>668</v>
      </c>
      <c r="J1743" s="542" t="s">
        <v>669</v>
      </c>
      <c r="K1743" s="542"/>
      <c r="L1743" s="542"/>
      <c r="M1743" s="542"/>
      <c r="N1743" s="542" t="s">
        <v>892</v>
      </c>
      <c r="O1743" s="542"/>
      <c r="P1743" s="542"/>
      <c r="Q1743" s="542"/>
      <c r="R1743" s="542"/>
      <c r="S1743" s="542"/>
      <c r="T1743" s="542"/>
    </row>
    <row r="1744" spans="3:20">
      <c r="C1744" s="542">
        <v>30531308262</v>
      </c>
      <c r="D1744" s="542" t="s">
        <v>891</v>
      </c>
      <c r="E1744" s="543">
        <v>45860</v>
      </c>
      <c r="F1744" s="542"/>
      <c r="G1744" s="543"/>
      <c r="H1744" s="543"/>
      <c r="I1744" s="542" t="s">
        <v>670</v>
      </c>
      <c r="J1744" s="542" t="s">
        <v>633</v>
      </c>
      <c r="K1744" s="542"/>
      <c r="L1744" s="542" t="s">
        <v>592</v>
      </c>
      <c r="M1744" s="542">
        <v>403.08</v>
      </c>
      <c r="N1744" s="542" t="s">
        <v>892</v>
      </c>
      <c r="O1744" s="542"/>
      <c r="P1744" s="542"/>
      <c r="Q1744" s="542"/>
      <c r="R1744" s="542"/>
      <c r="S1744" s="542"/>
      <c r="T1744" s="542"/>
    </row>
    <row r="1745" spans="3:20">
      <c r="C1745" s="542">
        <v>30531308262</v>
      </c>
      <c r="D1745" s="542" t="s">
        <v>891</v>
      </c>
      <c r="E1745" s="543">
        <v>45860</v>
      </c>
      <c r="F1745" s="542"/>
      <c r="G1745" s="543"/>
      <c r="H1745" s="543"/>
      <c r="I1745" s="542" t="s">
        <v>671</v>
      </c>
      <c r="J1745" s="542" t="s">
        <v>671</v>
      </c>
      <c r="K1745" s="542"/>
      <c r="L1745" s="542"/>
      <c r="M1745" s="542"/>
      <c r="N1745" s="542" t="s">
        <v>892</v>
      </c>
      <c r="O1745" s="542"/>
      <c r="P1745" s="542"/>
      <c r="Q1745" s="542"/>
      <c r="R1745" s="542"/>
      <c r="S1745" s="542"/>
      <c r="T1745" s="542"/>
    </row>
    <row r="1746" spans="3:20">
      <c r="C1746" s="545">
        <v>30531308262</v>
      </c>
      <c r="D1746" s="545" t="s">
        <v>891</v>
      </c>
      <c r="E1746" s="546">
        <v>45888</v>
      </c>
      <c r="F1746" s="545"/>
      <c r="G1746" s="546"/>
      <c r="H1746" s="546"/>
      <c r="I1746" s="545" t="s">
        <v>658</v>
      </c>
      <c r="J1746" s="545" t="s">
        <v>659</v>
      </c>
      <c r="K1746" s="545"/>
      <c r="L1746" s="545"/>
      <c r="M1746" s="545"/>
      <c r="N1746" s="545"/>
      <c r="O1746" s="545"/>
      <c r="P1746" s="545"/>
      <c r="Q1746" s="545"/>
      <c r="R1746" s="545"/>
      <c r="S1746" s="545"/>
      <c r="T1746" s="545"/>
    </row>
    <row r="1747" spans="3:20">
      <c r="C1747" s="545">
        <v>30531308262</v>
      </c>
      <c r="D1747" s="545" t="s">
        <v>891</v>
      </c>
      <c r="E1747" s="546">
        <v>45888</v>
      </c>
      <c r="F1747" s="545"/>
      <c r="G1747" s="546"/>
      <c r="H1747" s="546"/>
      <c r="I1747" s="545" t="s">
        <v>664</v>
      </c>
      <c r="J1747" s="545" t="s">
        <v>674</v>
      </c>
      <c r="K1747" s="545"/>
      <c r="L1747" s="545"/>
      <c r="M1747" s="545"/>
      <c r="N1747" s="545"/>
      <c r="O1747" s="545"/>
      <c r="P1747" s="545"/>
      <c r="Q1747" s="545"/>
      <c r="R1747" s="545"/>
      <c r="S1747" s="545"/>
      <c r="T1747" s="545"/>
    </row>
    <row r="1748" spans="3:20">
      <c r="C1748" s="545">
        <v>30531308262</v>
      </c>
      <c r="D1748" s="545" t="s">
        <v>891</v>
      </c>
      <c r="E1748" s="546">
        <v>45888</v>
      </c>
      <c r="F1748" s="545"/>
      <c r="G1748" s="546"/>
      <c r="H1748" s="546"/>
      <c r="I1748" s="545" t="s">
        <v>667</v>
      </c>
      <c r="J1748" s="545" t="s">
        <v>659</v>
      </c>
      <c r="K1748" s="545"/>
      <c r="L1748" s="545"/>
      <c r="M1748" s="545"/>
      <c r="N1748" s="545"/>
      <c r="O1748" s="545"/>
      <c r="P1748" s="545"/>
      <c r="Q1748" s="545"/>
      <c r="R1748" s="545"/>
      <c r="S1748" s="545"/>
      <c r="T1748" s="545"/>
    </row>
    <row r="1749" spans="3:20">
      <c r="C1749" s="545">
        <v>30531308262</v>
      </c>
      <c r="D1749" s="545" t="s">
        <v>891</v>
      </c>
      <c r="E1749" s="546">
        <v>45888</v>
      </c>
      <c r="F1749" s="545"/>
      <c r="G1749" s="546"/>
      <c r="H1749" s="546"/>
      <c r="I1749" s="545" t="s">
        <v>668</v>
      </c>
      <c r="J1749" s="545" t="s">
        <v>669</v>
      </c>
      <c r="K1749" s="545"/>
      <c r="L1749" s="545"/>
      <c r="M1749" s="545"/>
      <c r="N1749" s="545"/>
      <c r="O1749" s="545"/>
      <c r="P1749" s="545"/>
      <c r="Q1749" s="545"/>
      <c r="R1749" s="545"/>
      <c r="S1749" s="545"/>
      <c r="T1749" s="545"/>
    </row>
    <row r="1750" spans="3:20">
      <c r="C1750" s="545">
        <v>30531308262</v>
      </c>
      <c r="D1750" s="545" t="s">
        <v>891</v>
      </c>
      <c r="E1750" s="546">
        <v>45888</v>
      </c>
      <c r="F1750" s="545"/>
      <c r="G1750" s="546"/>
      <c r="H1750" s="546"/>
      <c r="I1750" s="545" t="s">
        <v>670</v>
      </c>
      <c r="J1750" s="545" t="s">
        <v>633</v>
      </c>
      <c r="K1750" s="545"/>
      <c r="L1750" s="545"/>
      <c r="M1750" s="545">
        <v>0</v>
      </c>
      <c r="N1750" s="545"/>
      <c r="O1750" s="545"/>
      <c r="P1750" s="545"/>
      <c r="Q1750" s="545"/>
      <c r="R1750" s="545"/>
      <c r="S1750" s="545"/>
      <c r="T1750" s="545"/>
    </row>
    <row r="1751" spans="3:20">
      <c r="C1751" s="545">
        <v>30531308262</v>
      </c>
      <c r="D1751" s="545" t="s">
        <v>891</v>
      </c>
      <c r="E1751" s="546">
        <v>45888</v>
      </c>
      <c r="F1751" s="545"/>
      <c r="G1751" s="546"/>
      <c r="H1751" s="546"/>
      <c r="I1751" s="545" t="s">
        <v>671</v>
      </c>
      <c r="J1751" s="545" t="s">
        <v>671</v>
      </c>
      <c r="K1751" s="545"/>
      <c r="L1751" s="545"/>
      <c r="M1751" s="545"/>
      <c r="N1751" s="545"/>
      <c r="O1751" s="545"/>
      <c r="P1751" s="545"/>
      <c r="Q1751" s="545"/>
      <c r="R1751" s="545"/>
      <c r="S1751" s="545"/>
      <c r="T1751" s="545"/>
    </row>
  </sheetData>
  <sortState xmlns:xlrd2="http://schemas.microsoft.com/office/spreadsheetml/2017/richdata2" ref="D30:T59">
    <sortCondition ref="D30:D59"/>
  </sortState>
  <mergeCells count="5">
    <mergeCell ref="C65:C69"/>
    <mergeCell ref="I7:T7"/>
    <mergeCell ref="C30:C63"/>
    <mergeCell ref="E3:S3"/>
    <mergeCell ref="E5:S5"/>
  </mergeCells>
  <conditionalFormatting sqref="H18 H20 H24 H30:H63 H65:H69">
    <cfRule type="cellIs" dxfId="221" priority="5" operator="equal">
      <formula>"[select]"</formula>
    </cfRule>
    <cfRule type="cellIs" dxfId="220" priority="6" operator="equal">
      <formula>""</formula>
    </cfRule>
  </conditionalFormatting>
  <conditionalFormatting sqref="H26">
    <cfRule type="cellIs" dxfId="219" priority="19" operator="equal">
      <formula>"[select]"</formula>
    </cfRule>
    <cfRule type="cellIs" dxfId="218" priority="20" operator="equal">
      <formula>""</formula>
    </cfRule>
  </conditionalFormatting>
  <conditionalFormatting sqref="H71">
    <cfRule type="cellIs" dxfId="217" priority="1" operator="equal">
      <formula>"[select]"</formula>
    </cfRule>
    <cfRule type="cellIs" dxfId="216" priority="2" operator="equal">
      <formula>""</formula>
    </cfRule>
  </conditionalFormatting>
  <dataValidations count="1">
    <dataValidation type="list" allowBlank="1" showInputMessage="1" sqref="H71 H61 H64:H69" xr:uid="{00000000-0002-0000-0F00-000001000000}">
      <formula1>"[select],kWh,MWh"</formula1>
    </dataValidation>
  </dataValidations>
  <hyperlinks>
    <hyperlink ref="L4" r:id="rId1" display="../../../../../MonthlyReport/Shared Documents/Forms/AllItems.aspx?id=%2Fsites%2FMonthlyReport%2FShared%20Documents%2FMonth%20End&amp;viewid=54ede8de%2D130a%2D4ee5%2D8a3a%2D13526c08472b" xr:uid="{B36C00BC-A447-426B-8604-2FD33253A8C9}"/>
    <hyperlink ref="D71" r:id="rId2" xr:uid="{24DD0E4C-A544-4E0D-9633-5CE3511B8E5D}"/>
    <hyperlink ref="D65" r:id="rId3" display="CS ENERGY NMI 3053231962" xr:uid="{C7893EBA-1CAD-4B28-B5FB-78DEF6BBA5A3}"/>
    <hyperlink ref="D66" r:id="rId4" display="CS ENERGY NMI 3053186668" xr:uid="{6435E8C9-75F9-4923-9A4D-7616176818E3}"/>
    <hyperlink ref="D68" r:id="rId5" xr:uid="{AE188D7B-9F22-451E-A5AE-0C6881C7C1E8}"/>
    <hyperlink ref="D9" r:id="rId6" xr:uid="{C34B0AA4-B4A4-407D-9F93-338D22F79598}"/>
    <hyperlink ref="D10:D17" r:id="rId7" display="G:\Accounting\End of Month\2025 FY End of Month_month-year" xr:uid="{3F422CBB-5E1E-4AB0-830A-B2F8648516AE}"/>
    <hyperlink ref="D18" r:id="rId8" xr:uid="{A1B97E7F-FED0-449D-B0E5-F7B7D958AF94}"/>
    <hyperlink ref="D20" r:id="rId9" xr:uid="{ED5A51D6-D157-464D-AE08-FCA6A2255A67}"/>
    <hyperlink ref="D26" r:id="rId10" xr:uid="{9439B3F3-15A3-41EF-9F9F-79147D38AC73}"/>
    <hyperlink ref="D29" r:id="rId11" xr:uid="{0FD00A85-1039-415F-8033-4A1E5D9AE6A2}"/>
  </hyperlinks>
  <pageMargins left="0.7" right="0.7" top="0.75" bottom="0.75" header="0.3" footer="0.3"/>
  <drawing r:id="rId12"/>
  <legacyDrawing r:id="rId1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tabColor rgb="FF9984B6"/>
  </sheetPr>
  <dimension ref="A2:AK72"/>
  <sheetViews>
    <sheetView zoomScale="80" zoomScaleNormal="80" workbookViewId="0">
      <selection activeCell="D51" sqref="D51:L51"/>
    </sheetView>
  </sheetViews>
  <sheetFormatPr baseColWidth="10" defaultColWidth="9.1640625" defaultRowHeight="16"/>
  <cols>
    <col min="1" max="1" width="2.6640625" style="141" customWidth="1"/>
    <col min="2" max="2" width="2.6640625" style="1" customWidth="1"/>
    <col min="3" max="3" width="15.6640625" style="1" customWidth="1"/>
    <col min="4" max="4" width="45.33203125" style="1" customWidth="1"/>
    <col min="5" max="5" width="13.33203125" style="1" customWidth="1"/>
    <col min="6" max="7" width="15.6640625" style="1" customWidth="1"/>
    <col min="8" max="8" width="1.6640625" style="1" customWidth="1"/>
    <col min="9" max="10" width="15.6640625" style="1" customWidth="1"/>
    <col min="11" max="12" width="13.33203125" style="1" customWidth="1"/>
    <col min="13" max="13" width="1.6640625" style="1" customWidth="1"/>
    <col min="14" max="25" width="13.33203125" style="1" customWidth="1"/>
    <col min="26" max="26" width="1.6640625" style="1" customWidth="1"/>
    <col min="27" max="27" width="13.33203125" style="1" customWidth="1"/>
    <col min="28" max="28" width="2.6640625" style="1" customWidth="1"/>
    <col min="29" max="29" width="20.6640625" style="1" customWidth="1"/>
    <col min="30" max="31" width="13.33203125" style="1" customWidth="1"/>
    <col min="32" max="33" width="2.6640625" style="1" customWidth="1"/>
    <col min="34" max="16384" width="9.1640625" style="1"/>
  </cols>
  <sheetData>
    <row r="2" spans="1:37">
      <c r="B2" s="11"/>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3"/>
    </row>
    <row r="3" spans="1:37" ht="93" customHeight="1">
      <c r="A3" s="606"/>
      <c r="B3" s="14"/>
      <c r="C3" s="15" t="s">
        <v>9</v>
      </c>
      <c r="D3" s="16"/>
      <c r="E3" s="17"/>
      <c r="F3" s="17"/>
      <c r="G3" s="17"/>
      <c r="H3" s="17"/>
      <c r="I3" s="17"/>
      <c r="J3" s="16"/>
      <c r="K3" s="668" t="s">
        <v>893</v>
      </c>
      <c r="L3" s="669"/>
      <c r="M3" s="669"/>
      <c r="N3" s="669"/>
      <c r="O3" s="669"/>
      <c r="P3" s="669"/>
      <c r="Q3" s="669"/>
      <c r="R3" s="669"/>
      <c r="S3" s="669"/>
      <c r="T3" s="669"/>
      <c r="U3" s="669"/>
      <c r="V3" s="669"/>
      <c r="W3" s="669"/>
      <c r="X3" s="669"/>
      <c r="Y3" s="670"/>
      <c r="Z3" s="16"/>
      <c r="AA3" s="16"/>
      <c r="AB3" s="16"/>
      <c r="AC3" s="16"/>
      <c r="AD3" s="16"/>
      <c r="AE3" s="16"/>
      <c r="AF3" s="18"/>
    </row>
    <row r="4" spans="1:37" ht="23">
      <c r="B4" s="14"/>
      <c r="C4" s="15" t="s">
        <v>11</v>
      </c>
      <c r="D4" s="16"/>
      <c r="E4" s="17"/>
      <c r="F4" s="17"/>
      <c r="G4" s="17"/>
      <c r="H4" s="17"/>
      <c r="I4" s="17"/>
      <c r="J4" s="16"/>
      <c r="K4" s="16"/>
      <c r="L4" s="16"/>
      <c r="M4" s="16"/>
      <c r="N4" s="16"/>
      <c r="O4" s="16"/>
      <c r="P4" s="16"/>
      <c r="Q4" s="16"/>
      <c r="R4" s="16"/>
      <c r="S4" s="16"/>
      <c r="T4" s="16"/>
      <c r="U4" s="16"/>
      <c r="V4" s="16"/>
      <c r="W4" s="16"/>
      <c r="X4" s="16"/>
      <c r="Y4" s="16"/>
      <c r="Z4" s="16"/>
      <c r="AA4" s="16"/>
      <c r="AB4" s="16"/>
      <c r="AC4" s="16"/>
      <c r="AD4" s="16"/>
      <c r="AE4" s="16"/>
      <c r="AF4" s="18"/>
    </row>
    <row r="5" spans="1:37">
      <c r="B5" s="14"/>
      <c r="C5" s="16"/>
      <c r="D5" s="16"/>
      <c r="E5" s="17"/>
      <c r="F5" s="17"/>
      <c r="G5" s="17"/>
      <c r="H5" s="17"/>
      <c r="I5" s="17"/>
      <c r="J5" s="16"/>
      <c r="K5" s="17" t="s">
        <v>894</v>
      </c>
      <c r="L5" s="16"/>
      <c r="M5" s="16"/>
      <c r="N5" s="16"/>
      <c r="O5" s="16"/>
      <c r="P5" s="16"/>
      <c r="Q5" s="16"/>
      <c r="R5" s="16"/>
      <c r="S5" s="16"/>
      <c r="T5" s="16"/>
      <c r="U5" s="16"/>
      <c r="V5" s="16"/>
      <c r="W5" s="16"/>
      <c r="X5" s="16"/>
      <c r="Y5" s="16"/>
      <c r="Z5" s="16"/>
      <c r="AA5" s="16"/>
      <c r="AB5" s="16"/>
      <c r="AC5" s="16"/>
      <c r="AD5" s="16"/>
      <c r="AE5" s="16"/>
      <c r="AF5" s="18"/>
    </row>
    <row r="6" spans="1:37" ht="23">
      <c r="B6" s="14"/>
      <c r="C6" s="19" t="s">
        <v>895</v>
      </c>
      <c r="D6" s="16"/>
      <c r="E6" s="16"/>
      <c r="F6" s="16"/>
      <c r="G6" s="16"/>
      <c r="H6" s="16"/>
      <c r="I6" s="16"/>
      <c r="J6" s="16"/>
      <c r="K6" s="17" t="s">
        <v>896</v>
      </c>
      <c r="L6" s="16"/>
      <c r="M6" s="16"/>
      <c r="N6" s="16"/>
      <c r="O6" s="16"/>
      <c r="P6" s="16"/>
      <c r="Q6" s="16"/>
      <c r="R6" s="16"/>
      <c r="S6" s="16"/>
      <c r="T6" s="16"/>
      <c r="U6" s="16"/>
      <c r="V6" s="16"/>
      <c r="W6" s="16"/>
      <c r="X6" s="16"/>
      <c r="Y6" s="16"/>
      <c r="Z6" s="16"/>
      <c r="AA6" s="16"/>
      <c r="AB6" s="16"/>
      <c r="AC6" s="16"/>
      <c r="AD6" s="16"/>
      <c r="AE6" s="16"/>
      <c r="AF6" s="18"/>
    </row>
    <row r="7" spans="1:37">
      <c r="B7" s="14"/>
      <c r="C7" s="16"/>
      <c r="D7" s="16"/>
      <c r="E7" s="16"/>
      <c r="F7" s="16"/>
      <c r="G7" s="16"/>
      <c r="H7" s="16"/>
      <c r="I7" s="16"/>
      <c r="J7" s="16"/>
      <c r="K7" s="16"/>
      <c r="L7" s="48" t="s">
        <v>897</v>
      </c>
      <c r="M7" s="16"/>
      <c r="N7" s="671" t="s">
        <v>898</v>
      </c>
      <c r="O7" s="672"/>
      <c r="P7" s="672"/>
      <c r="Q7" s="672"/>
      <c r="R7" s="672"/>
      <c r="S7" s="672"/>
      <c r="T7" s="672"/>
      <c r="U7" s="672"/>
      <c r="V7" s="672"/>
      <c r="W7" s="672"/>
      <c r="X7" s="672"/>
      <c r="Y7" s="673"/>
      <c r="Z7" s="16"/>
      <c r="AA7" s="16"/>
      <c r="AB7" s="16"/>
      <c r="AC7" s="16"/>
      <c r="AD7" s="16"/>
      <c r="AE7" s="16"/>
      <c r="AF7" s="18"/>
    </row>
    <row r="8" spans="1:37">
      <c r="B8" s="14"/>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8"/>
    </row>
    <row r="9" spans="1:37">
      <c r="B9" s="14"/>
      <c r="C9" s="16"/>
      <c r="D9" s="666" t="s">
        <v>899</v>
      </c>
      <c r="E9" s="666" t="s">
        <v>466</v>
      </c>
      <c r="F9" s="666" t="s">
        <v>900</v>
      </c>
      <c r="G9" s="666" t="s">
        <v>901</v>
      </c>
      <c r="H9" s="16"/>
      <c r="I9" s="666" t="s">
        <v>902</v>
      </c>
      <c r="J9" s="666" t="s">
        <v>903</v>
      </c>
      <c r="K9" s="666" t="s">
        <v>477</v>
      </c>
      <c r="L9" s="626" t="s">
        <v>904</v>
      </c>
      <c r="M9" s="16"/>
      <c r="N9" s="618" t="s">
        <v>905</v>
      </c>
      <c r="O9" s="619"/>
      <c r="P9" s="619"/>
      <c r="Q9" s="619"/>
      <c r="R9" s="619"/>
      <c r="S9" s="619"/>
      <c r="T9" s="619"/>
      <c r="U9" s="619"/>
      <c r="V9" s="619"/>
      <c r="W9" s="619"/>
      <c r="X9" s="619"/>
      <c r="Y9" s="620"/>
      <c r="Z9" s="16"/>
      <c r="AA9" s="626" t="s">
        <v>906</v>
      </c>
      <c r="AB9" s="16"/>
      <c r="AC9" s="666" t="s">
        <v>907</v>
      </c>
      <c r="AD9" s="666" t="s">
        <v>908</v>
      </c>
      <c r="AE9" s="666" t="s">
        <v>477</v>
      </c>
      <c r="AF9" s="18"/>
    </row>
    <row r="10" spans="1:37">
      <c r="B10" s="14"/>
      <c r="C10" s="16"/>
      <c r="D10" s="666"/>
      <c r="E10" s="666"/>
      <c r="F10" s="666"/>
      <c r="G10" s="666"/>
      <c r="H10" s="16"/>
      <c r="I10" s="666"/>
      <c r="J10" s="666"/>
      <c r="K10" s="666"/>
      <c r="L10" s="627"/>
      <c r="M10" s="16"/>
      <c r="N10" s="51" t="s">
        <v>557</v>
      </c>
      <c r="O10" s="51" t="s">
        <v>558</v>
      </c>
      <c r="P10" s="51" t="s">
        <v>559</v>
      </c>
      <c r="Q10" s="51" t="s">
        <v>560</v>
      </c>
      <c r="R10" s="51" t="s">
        <v>561</v>
      </c>
      <c r="S10" s="51" t="s">
        <v>562</v>
      </c>
      <c r="T10" s="51" t="s">
        <v>563</v>
      </c>
      <c r="U10" s="51" t="s">
        <v>564</v>
      </c>
      <c r="V10" s="51" t="s">
        <v>565</v>
      </c>
      <c r="W10" s="51" t="s">
        <v>566</v>
      </c>
      <c r="X10" s="51" t="s">
        <v>567</v>
      </c>
      <c r="Y10" s="51" t="s">
        <v>568</v>
      </c>
      <c r="Z10" s="16"/>
      <c r="AA10" s="627"/>
      <c r="AB10" s="16"/>
      <c r="AC10" s="666"/>
      <c r="AD10" s="666"/>
      <c r="AE10" s="666"/>
      <c r="AF10" s="18"/>
    </row>
    <row r="11" spans="1:37">
      <c r="B11" s="14"/>
      <c r="C11" s="3" t="s">
        <v>909</v>
      </c>
      <c r="D11" s="46" t="s">
        <v>910</v>
      </c>
      <c r="E11" s="10" t="s">
        <v>469</v>
      </c>
      <c r="F11" s="232">
        <v>23798087</v>
      </c>
      <c r="G11" s="61">
        <f t="shared" ref="G11:G15" si="0">J11+L11</f>
        <v>12864234</v>
      </c>
      <c r="H11" s="16"/>
      <c r="I11" s="232">
        <v>23690087</v>
      </c>
      <c r="J11" s="61">
        <f t="shared" ref="J11:J15" si="1">SUM(N11:Y11)</f>
        <v>12709734</v>
      </c>
      <c r="K11" s="10" t="s">
        <v>911</v>
      </c>
      <c r="L11" s="183">
        <v>154500</v>
      </c>
      <c r="M11" s="60"/>
      <c r="N11" s="242">
        <v>1785259</v>
      </c>
      <c r="O11" s="238">
        <v>2072666</v>
      </c>
      <c r="P11" s="238">
        <v>2248256</v>
      </c>
      <c r="Q11" s="238">
        <v>2266131</v>
      </c>
      <c r="R11" s="238">
        <v>1967531</v>
      </c>
      <c r="S11" s="238">
        <v>2369891</v>
      </c>
      <c r="T11" s="183"/>
      <c r="U11" s="183"/>
      <c r="V11" s="183"/>
      <c r="W11" s="183"/>
      <c r="X11" s="183"/>
      <c r="Y11" s="183"/>
      <c r="Z11" s="60"/>
      <c r="AA11" s="183"/>
      <c r="AB11" s="16"/>
      <c r="AC11" s="10" t="s">
        <v>912</v>
      </c>
      <c r="AD11" s="63">
        <f>54000+69600</f>
        <v>123600</v>
      </c>
      <c r="AE11" s="8" t="s">
        <v>911</v>
      </c>
      <c r="AF11" s="18"/>
      <c r="AH11" s="449" t="s">
        <v>913</v>
      </c>
      <c r="AI11" s="449"/>
      <c r="AJ11" s="449"/>
      <c r="AK11" s="449"/>
    </row>
    <row r="12" spans="1:37">
      <c r="B12" s="14"/>
      <c r="C12" s="16"/>
      <c r="D12" s="46" t="s">
        <v>914</v>
      </c>
      <c r="E12" s="10" t="s">
        <v>469</v>
      </c>
      <c r="F12" s="232">
        <v>403698</v>
      </c>
      <c r="G12" s="61">
        <f t="shared" si="0"/>
        <v>332640</v>
      </c>
      <c r="H12" s="16"/>
      <c r="I12" s="232">
        <v>396898</v>
      </c>
      <c r="J12" s="61">
        <f t="shared" si="1"/>
        <v>194235</v>
      </c>
      <c r="K12" s="10" t="s">
        <v>911</v>
      </c>
      <c r="L12" s="183">
        <v>138405</v>
      </c>
      <c r="M12" s="60"/>
      <c r="N12" s="242">
        <v>24578</v>
      </c>
      <c r="O12" s="238">
        <v>36733</v>
      </c>
      <c r="P12" s="238">
        <v>27075</v>
      </c>
      <c r="Q12" s="238">
        <v>38113</v>
      </c>
      <c r="R12" s="238">
        <v>39556</v>
      </c>
      <c r="S12" s="238">
        <v>28180</v>
      </c>
      <c r="T12" s="183"/>
      <c r="U12" s="183"/>
      <c r="V12" s="183"/>
      <c r="W12" s="183"/>
      <c r="X12" s="183"/>
      <c r="Y12" s="183"/>
      <c r="Z12" s="60"/>
      <c r="AA12" s="183"/>
      <c r="AB12" s="16"/>
      <c r="AC12" s="10" t="s">
        <v>912</v>
      </c>
      <c r="AD12" s="63">
        <v>15000</v>
      </c>
      <c r="AE12" s="8" t="s">
        <v>911</v>
      </c>
      <c r="AF12" s="18"/>
    </row>
    <row r="13" spans="1:37">
      <c r="B13" s="14"/>
      <c r="C13" s="16"/>
      <c r="D13" s="46" t="s">
        <v>915</v>
      </c>
      <c r="E13" s="10" t="s">
        <v>469</v>
      </c>
      <c r="F13" s="232">
        <v>1544663</v>
      </c>
      <c r="G13" s="61">
        <f t="shared" si="0"/>
        <v>43000</v>
      </c>
      <c r="H13" s="16"/>
      <c r="I13" s="232">
        <v>1496663</v>
      </c>
      <c r="J13" s="61">
        <f t="shared" si="1"/>
        <v>0</v>
      </c>
      <c r="K13" s="10" t="s">
        <v>911</v>
      </c>
      <c r="L13" s="183">
        <v>43000</v>
      </c>
      <c r="M13" s="60"/>
      <c r="N13" s="242"/>
      <c r="O13" s="238"/>
      <c r="P13" s="238"/>
      <c r="Q13" s="238"/>
      <c r="R13" s="238"/>
      <c r="S13" s="238"/>
      <c r="T13" s="183"/>
      <c r="U13" s="183"/>
      <c r="V13" s="183"/>
      <c r="W13" s="183"/>
      <c r="X13" s="183"/>
      <c r="Y13" s="183"/>
      <c r="Z13" s="60"/>
      <c r="AA13" s="183"/>
      <c r="AB13" s="16"/>
      <c r="AC13" s="10" t="s">
        <v>912</v>
      </c>
      <c r="AD13" s="63">
        <v>65570</v>
      </c>
      <c r="AE13" s="8" t="s">
        <v>911</v>
      </c>
      <c r="AF13" s="18"/>
    </row>
    <row r="14" spans="1:37">
      <c r="B14" s="14"/>
      <c r="C14" s="16"/>
      <c r="D14" s="46" t="s">
        <v>916</v>
      </c>
      <c r="E14" s="10" t="s">
        <v>469</v>
      </c>
      <c r="F14" s="232">
        <v>27018134</v>
      </c>
      <c r="G14" s="61">
        <f>J14+L14</f>
        <v>13720213</v>
      </c>
      <c r="H14" s="16"/>
      <c r="I14" s="232">
        <v>26950134</v>
      </c>
      <c r="J14" s="61">
        <f>SUM(N14:Y14)</f>
        <v>13581213</v>
      </c>
      <c r="K14" s="10" t="s">
        <v>911</v>
      </c>
      <c r="L14" s="183">
        <v>139000</v>
      </c>
      <c r="M14" s="60"/>
      <c r="N14" s="242">
        <v>2500655</v>
      </c>
      <c r="O14" s="238">
        <v>2456097</v>
      </c>
      <c r="P14" s="238">
        <v>2342656</v>
      </c>
      <c r="Q14" s="238">
        <v>2021532</v>
      </c>
      <c r="R14" s="238">
        <v>1744372</v>
      </c>
      <c r="S14" s="238">
        <v>2515901</v>
      </c>
      <c r="T14" s="183"/>
      <c r="U14" s="183"/>
      <c r="V14" s="183"/>
      <c r="W14" s="183"/>
      <c r="X14" s="183"/>
      <c r="Y14" s="183"/>
      <c r="Z14" s="60"/>
      <c r="AA14" s="183"/>
      <c r="AB14" s="16"/>
      <c r="AC14" s="10" t="s">
        <v>912</v>
      </c>
      <c r="AD14" s="63">
        <v>124000</v>
      </c>
      <c r="AE14" s="8" t="s">
        <v>911</v>
      </c>
      <c r="AF14" s="18"/>
    </row>
    <row r="15" spans="1:37">
      <c r="B15" s="14"/>
      <c r="C15" s="16"/>
      <c r="D15" s="46" t="s">
        <v>917</v>
      </c>
      <c r="E15" s="10" t="s">
        <v>469</v>
      </c>
      <c r="F15" s="232"/>
      <c r="G15" s="61">
        <f t="shared" si="0"/>
        <v>0</v>
      </c>
      <c r="H15" s="16"/>
      <c r="I15" s="163"/>
      <c r="J15" s="61">
        <f t="shared" si="1"/>
        <v>0</v>
      </c>
      <c r="K15" s="10" t="s">
        <v>911</v>
      </c>
      <c r="L15" s="183"/>
      <c r="M15" s="60"/>
      <c r="N15" s="238"/>
      <c r="O15" s="238"/>
      <c r="P15" s="238"/>
      <c r="Q15" s="238"/>
      <c r="R15" s="238"/>
      <c r="S15" s="238"/>
      <c r="T15" s="183"/>
      <c r="U15" s="183"/>
      <c r="V15" s="183"/>
      <c r="W15" s="183"/>
      <c r="X15" s="183"/>
      <c r="Y15" s="183"/>
      <c r="Z15" s="60"/>
      <c r="AA15" s="183"/>
      <c r="AB15" s="16"/>
      <c r="AC15" s="10" t="s">
        <v>349</v>
      </c>
      <c r="AD15" s="63"/>
      <c r="AE15" s="8" t="s">
        <v>349</v>
      </c>
      <c r="AF15" s="18"/>
    </row>
    <row r="16" spans="1:37">
      <c r="B16" s="14"/>
      <c r="C16" s="16"/>
      <c r="D16" s="46" t="s">
        <v>2956</v>
      </c>
      <c r="E16" s="10" t="s">
        <v>469</v>
      </c>
      <c r="F16" s="232"/>
      <c r="G16" s="61">
        <f>J16+L16</f>
        <v>824478</v>
      </c>
      <c r="H16" s="16"/>
      <c r="I16" s="163"/>
      <c r="J16" s="61">
        <f>SUM(N16:Y16)</f>
        <v>824478</v>
      </c>
      <c r="K16" s="10" t="s">
        <v>911</v>
      </c>
      <c r="L16" s="183"/>
      <c r="M16" s="60"/>
      <c r="N16" s="238">
        <v>76607</v>
      </c>
      <c r="O16" s="238">
        <v>112656</v>
      </c>
      <c r="P16" s="238">
        <v>26854</v>
      </c>
      <c r="Q16" s="238">
        <v>126599</v>
      </c>
      <c r="R16" s="238">
        <v>183840</v>
      </c>
      <c r="S16" s="238">
        <v>297922</v>
      </c>
      <c r="T16" s="183"/>
      <c r="U16" s="183"/>
      <c r="V16" s="183"/>
      <c r="W16" s="183"/>
      <c r="X16" s="183"/>
      <c r="Y16" s="183"/>
      <c r="Z16" s="60"/>
      <c r="AA16" s="183"/>
      <c r="AB16" s="16"/>
      <c r="AC16" s="10" t="s">
        <v>349</v>
      </c>
      <c r="AD16" s="63"/>
      <c r="AE16" s="8" t="s">
        <v>349</v>
      </c>
      <c r="AF16" s="18"/>
    </row>
    <row r="17" spans="2:32">
      <c r="B17" s="14"/>
      <c r="C17" s="16"/>
      <c r="D17" s="47"/>
      <c r="E17" s="16"/>
      <c r="F17" s="231"/>
      <c r="G17" s="16"/>
      <c r="H17" s="16"/>
      <c r="I17" s="16"/>
      <c r="J17" s="60"/>
      <c r="K17" s="16"/>
      <c r="L17" s="60"/>
      <c r="M17" s="60"/>
      <c r="N17" s="60"/>
      <c r="O17" s="60"/>
      <c r="P17" s="60"/>
      <c r="Q17" s="60"/>
      <c r="R17" s="60"/>
      <c r="S17" s="60"/>
      <c r="T17" s="60"/>
      <c r="U17" s="60"/>
      <c r="V17" s="60"/>
      <c r="W17" s="60"/>
      <c r="X17" s="60"/>
      <c r="Y17" s="60"/>
      <c r="Z17" s="60"/>
      <c r="AA17" s="60"/>
      <c r="AB17" s="16"/>
      <c r="AC17" s="16"/>
      <c r="AD17" s="64"/>
      <c r="AE17" s="16"/>
      <c r="AF17" s="18"/>
    </row>
    <row r="18" spans="2:32">
      <c r="B18" s="14"/>
      <c r="C18" s="667" t="s">
        <v>918</v>
      </c>
      <c r="D18" s="667"/>
      <c r="E18" s="667"/>
      <c r="F18" s="607">
        <f>SUM(F11:F16)</f>
        <v>52764582</v>
      </c>
      <c r="G18" s="61">
        <f>SUM(G11:G16)</f>
        <v>27784565</v>
      </c>
      <c r="H18" s="16"/>
      <c r="I18" s="607">
        <f>SUM(I11:I16)</f>
        <v>52533782</v>
      </c>
      <c r="J18" s="61">
        <f>SUM(J11:J16)</f>
        <v>27309660</v>
      </c>
      <c r="K18" s="16"/>
      <c r="L18" s="61">
        <f>SUM(L11:L16)</f>
        <v>474905</v>
      </c>
      <c r="M18" s="62"/>
      <c r="N18" s="61">
        <f>SUM(N11:N16)</f>
        <v>4387099</v>
      </c>
      <c r="O18" s="61">
        <f t="shared" ref="O18:Y18" si="2">SUM(O11:O16)</f>
        <v>4678152</v>
      </c>
      <c r="P18" s="61">
        <f>SUM(P11:P16)</f>
        <v>4644841</v>
      </c>
      <c r="Q18" s="61">
        <f t="shared" si="2"/>
        <v>4452375</v>
      </c>
      <c r="R18" s="61">
        <f t="shared" si="2"/>
        <v>3935299</v>
      </c>
      <c r="S18" s="61">
        <f t="shared" si="2"/>
        <v>5211894</v>
      </c>
      <c r="T18" s="61">
        <f t="shared" si="2"/>
        <v>0</v>
      </c>
      <c r="U18" s="61">
        <f t="shared" si="2"/>
        <v>0</v>
      </c>
      <c r="V18" s="61">
        <f t="shared" si="2"/>
        <v>0</v>
      </c>
      <c r="W18" s="61">
        <f t="shared" si="2"/>
        <v>0</v>
      </c>
      <c r="X18" s="61">
        <f t="shared" si="2"/>
        <v>0</v>
      </c>
      <c r="Y18" s="61">
        <f t="shared" si="2"/>
        <v>0</v>
      </c>
      <c r="Z18" s="62"/>
      <c r="AA18" s="61">
        <f>SUM(AA11:AA16)</f>
        <v>0</v>
      </c>
      <c r="AB18" s="16"/>
      <c r="AC18" s="16"/>
      <c r="AD18" s="64"/>
      <c r="AE18" s="16"/>
      <c r="AF18" s="18"/>
    </row>
    <row r="19" spans="2:32">
      <c r="B19" s="14"/>
      <c r="C19" s="16"/>
      <c r="D19" s="47"/>
      <c r="E19" s="16"/>
      <c r="F19" s="16"/>
      <c r="G19" s="16"/>
      <c r="H19" s="16"/>
      <c r="I19" s="16"/>
      <c r="J19" s="60"/>
      <c r="K19" s="16"/>
      <c r="L19" s="60"/>
      <c r="M19" s="60"/>
      <c r="N19" s="60"/>
      <c r="O19" s="60"/>
      <c r="P19" s="60"/>
      <c r="Q19" s="60"/>
      <c r="R19" s="60"/>
      <c r="S19" s="60"/>
      <c r="T19" s="60"/>
      <c r="U19" s="60"/>
      <c r="V19" s="60"/>
      <c r="W19" s="60"/>
      <c r="X19" s="60"/>
      <c r="Y19" s="60"/>
      <c r="Z19" s="60"/>
      <c r="AA19" s="60"/>
      <c r="AB19" s="16"/>
      <c r="AC19" s="16"/>
      <c r="AD19" s="64"/>
      <c r="AE19" s="16"/>
      <c r="AF19" s="18"/>
    </row>
    <row r="20" spans="2:32">
      <c r="B20" s="14"/>
      <c r="C20" s="3" t="s">
        <v>919</v>
      </c>
      <c r="D20" s="235" t="s">
        <v>920</v>
      </c>
      <c r="E20" s="203" t="s">
        <v>469</v>
      </c>
      <c r="F20" s="243">
        <v>7281</v>
      </c>
      <c r="G20" s="237">
        <f>J20+L20</f>
        <v>0</v>
      </c>
      <c r="H20" s="199"/>
      <c r="I20" s="243">
        <v>7281</v>
      </c>
      <c r="J20" s="237">
        <f>SUM(N20:Y20)</f>
        <v>0</v>
      </c>
      <c r="K20" s="203" t="s">
        <v>911</v>
      </c>
      <c r="L20" s="60"/>
      <c r="M20" s="239"/>
      <c r="N20" s="238"/>
      <c r="O20" s="238"/>
      <c r="P20" s="238"/>
      <c r="Q20" s="238"/>
      <c r="R20" s="238"/>
      <c r="S20" s="238"/>
      <c r="T20" s="238"/>
      <c r="U20" s="238"/>
      <c r="V20" s="238"/>
      <c r="W20" s="238"/>
      <c r="X20" s="238"/>
      <c r="Y20" s="238"/>
      <c r="Z20" s="239"/>
      <c r="AA20" s="60"/>
      <c r="AB20" s="199"/>
      <c r="AC20" s="203" t="s">
        <v>912</v>
      </c>
      <c r="AD20" s="240"/>
      <c r="AE20" s="241" t="s">
        <v>349</v>
      </c>
      <c r="AF20" s="18"/>
    </row>
    <row r="21" spans="2:32">
      <c r="B21" s="14"/>
      <c r="C21" s="16"/>
      <c r="D21" s="235" t="s">
        <v>921</v>
      </c>
      <c r="E21" s="203" t="s">
        <v>469</v>
      </c>
      <c r="F21" s="243">
        <v>266647</v>
      </c>
      <c r="G21" s="237">
        <f t="shared" ref="G21:G55" si="3">J21+L21</f>
        <v>0</v>
      </c>
      <c r="H21" s="199"/>
      <c r="I21" s="243">
        <v>266647</v>
      </c>
      <c r="J21" s="237">
        <f t="shared" ref="J21:J55" si="4">SUM(N21:Y21)</f>
        <v>0</v>
      </c>
      <c r="K21" s="203" t="s">
        <v>911</v>
      </c>
      <c r="L21" s="60"/>
      <c r="M21" s="239"/>
      <c r="N21" s="238"/>
      <c r="O21" s="238"/>
      <c r="P21" s="238"/>
      <c r="Q21" s="238"/>
      <c r="R21" s="238"/>
      <c r="S21" s="238"/>
      <c r="T21" s="238"/>
      <c r="U21" s="238"/>
      <c r="V21" s="238"/>
      <c r="W21" s="238"/>
      <c r="X21" s="238"/>
      <c r="Y21" s="238"/>
      <c r="Z21" s="239"/>
      <c r="AA21" s="60"/>
      <c r="AB21" s="199"/>
      <c r="AC21" s="203" t="s">
        <v>912</v>
      </c>
      <c r="AD21" s="240"/>
      <c r="AE21" s="241" t="s">
        <v>349</v>
      </c>
      <c r="AF21" s="18"/>
    </row>
    <row r="22" spans="2:32">
      <c r="B22" s="14"/>
      <c r="C22" s="16"/>
      <c r="D22" s="235" t="s">
        <v>922</v>
      </c>
      <c r="E22" s="203" t="s">
        <v>469</v>
      </c>
      <c r="F22" s="243">
        <v>157443</v>
      </c>
      <c r="G22" s="237">
        <f>J22+L22</f>
        <v>4360</v>
      </c>
      <c r="H22" s="199"/>
      <c r="I22" s="243">
        <v>157443</v>
      </c>
      <c r="J22" s="237">
        <f>SUM(N22:Y22)</f>
        <v>4360</v>
      </c>
      <c r="K22" s="203" t="s">
        <v>911</v>
      </c>
      <c r="L22" s="60"/>
      <c r="M22" s="239"/>
      <c r="N22" s="238">
        <v>4360</v>
      </c>
      <c r="O22" s="238"/>
      <c r="P22" s="238"/>
      <c r="Q22" s="238"/>
      <c r="R22" s="238"/>
      <c r="S22" s="238"/>
      <c r="T22" s="238"/>
      <c r="U22" s="238"/>
      <c r="V22" s="238"/>
      <c r="W22" s="238"/>
      <c r="X22" s="238"/>
      <c r="Y22" s="238"/>
      <c r="Z22" s="239"/>
      <c r="AA22" s="60"/>
      <c r="AB22" s="199"/>
      <c r="AC22" s="203" t="s">
        <v>912</v>
      </c>
      <c r="AD22" s="240"/>
      <c r="AE22" s="241" t="s">
        <v>349</v>
      </c>
      <c r="AF22" s="18"/>
    </row>
    <row r="23" spans="2:32">
      <c r="B23" s="14"/>
      <c r="C23" s="16"/>
      <c r="D23" s="235" t="s">
        <v>923</v>
      </c>
      <c r="E23" s="203" t="s">
        <v>469</v>
      </c>
      <c r="F23" s="243">
        <v>196711</v>
      </c>
      <c r="G23" s="237">
        <f>J23+L23</f>
        <v>1842.5300000000002</v>
      </c>
      <c r="H23" s="199"/>
      <c r="I23" s="243">
        <v>196711</v>
      </c>
      <c r="J23" s="237">
        <f>SUM(N23:Y23)</f>
        <v>1842.5300000000002</v>
      </c>
      <c r="K23" s="203" t="s">
        <v>911</v>
      </c>
      <c r="L23" s="60"/>
      <c r="M23" s="239"/>
      <c r="N23" s="238"/>
      <c r="O23" s="238"/>
      <c r="P23" s="238">
        <v>769.82</v>
      </c>
      <c r="Q23" s="238">
        <v>1072.71</v>
      </c>
      <c r="R23" s="238"/>
      <c r="S23" s="238"/>
      <c r="T23" s="238"/>
      <c r="U23" s="238"/>
      <c r="V23" s="238"/>
      <c r="W23" s="238"/>
      <c r="X23" s="238"/>
      <c r="Y23" s="238"/>
      <c r="Z23" s="239"/>
      <c r="AA23" s="60"/>
      <c r="AB23" s="199"/>
      <c r="AC23" s="203" t="s">
        <v>912</v>
      </c>
      <c r="AD23" s="240"/>
      <c r="AE23" s="241" t="s">
        <v>349</v>
      </c>
      <c r="AF23" s="18"/>
    </row>
    <row r="24" spans="2:32">
      <c r="B24" s="14"/>
      <c r="C24" s="16"/>
      <c r="D24" s="235" t="s">
        <v>924</v>
      </c>
      <c r="E24" s="203" t="s">
        <v>469</v>
      </c>
      <c r="F24" s="243">
        <v>245</v>
      </c>
      <c r="G24" s="237">
        <f t="shared" si="3"/>
        <v>38288.78</v>
      </c>
      <c r="H24" s="199"/>
      <c r="I24" s="243">
        <v>245</v>
      </c>
      <c r="J24" s="237">
        <f t="shared" si="4"/>
        <v>38288.78</v>
      </c>
      <c r="K24" s="203" t="s">
        <v>911</v>
      </c>
      <c r="L24" s="60"/>
      <c r="M24" s="239"/>
      <c r="N24" s="238">
        <v>7335.2</v>
      </c>
      <c r="O24" s="238">
        <v>5893.53</v>
      </c>
      <c r="P24" s="238">
        <v>5406.96</v>
      </c>
      <c r="Q24" s="238">
        <v>5611.91</v>
      </c>
      <c r="R24" s="238">
        <v>7148.1</v>
      </c>
      <c r="S24" s="238">
        <v>6893.08</v>
      </c>
      <c r="T24" s="238"/>
      <c r="U24" s="238"/>
      <c r="V24" s="238"/>
      <c r="W24" s="238"/>
      <c r="X24" s="238"/>
      <c r="Y24" s="238"/>
      <c r="Z24" s="239"/>
      <c r="AA24" s="60"/>
      <c r="AB24" s="199"/>
      <c r="AC24" s="203" t="s">
        <v>912</v>
      </c>
      <c r="AD24" s="240"/>
      <c r="AE24" s="241" t="s">
        <v>349</v>
      </c>
      <c r="AF24" s="18"/>
    </row>
    <row r="25" spans="2:32">
      <c r="B25" s="14"/>
      <c r="C25" s="16"/>
      <c r="D25" s="235" t="s">
        <v>925</v>
      </c>
      <c r="E25" s="203" t="s">
        <v>469</v>
      </c>
      <c r="F25" s="243">
        <v>1567</v>
      </c>
      <c r="G25" s="237">
        <f t="shared" si="3"/>
        <v>1735.24</v>
      </c>
      <c r="H25" s="199"/>
      <c r="I25" s="243">
        <v>1567</v>
      </c>
      <c r="J25" s="237">
        <f t="shared" si="4"/>
        <v>1735.24</v>
      </c>
      <c r="K25" s="203" t="s">
        <v>911</v>
      </c>
      <c r="L25" s="60"/>
      <c r="M25" s="239"/>
      <c r="N25" s="238">
        <v>291.54000000000002</v>
      </c>
      <c r="O25" s="238">
        <v>288.94</v>
      </c>
      <c r="P25" s="238">
        <v>205.55</v>
      </c>
      <c r="Q25" s="238">
        <v>303.89</v>
      </c>
      <c r="R25" s="238">
        <v>298.58999999999997</v>
      </c>
      <c r="S25" s="238">
        <v>346.73</v>
      </c>
      <c r="T25" s="238"/>
      <c r="U25" s="238"/>
      <c r="V25" s="238"/>
      <c r="W25" s="238"/>
      <c r="X25" s="238"/>
      <c r="Y25" s="238"/>
      <c r="Z25" s="239"/>
      <c r="AA25" s="60"/>
      <c r="AB25" s="199"/>
      <c r="AC25" s="203" t="s">
        <v>912</v>
      </c>
      <c r="AD25" s="240"/>
      <c r="AE25" s="241" t="s">
        <v>349</v>
      </c>
      <c r="AF25" s="18"/>
    </row>
    <row r="26" spans="2:32">
      <c r="B26" s="14"/>
      <c r="C26" s="16"/>
      <c r="D26" s="235" t="s">
        <v>926</v>
      </c>
      <c r="E26" s="203" t="s">
        <v>469</v>
      </c>
      <c r="F26" s="243">
        <v>190696.61</v>
      </c>
      <c r="G26" s="237">
        <f t="shared" si="3"/>
        <v>0</v>
      </c>
      <c r="H26" s="199"/>
      <c r="I26" s="243">
        <v>190696.61</v>
      </c>
      <c r="J26" s="237">
        <f t="shared" si="4"/>
        <v>0</v>
      </c>
      <c r="K26" s="203" t="s">
        <v>911</v>
      </c>
      <c r="L26" s="60"/>
      <c r="M26" s="239"/>
      <c r="N26" s="242"/>
      <c r="O26" s="242"/>
      <c r="P26" s="242"/>
      <c r="Q26" s="242"/>
      <c r="R26" s="242"/>
      <c r="S26" s="242"/>
      <c r="T26" s="242"/>
      <c r="U26" s="242"/>
      <c r="V26" s="242"/>
      <c r="W26" s="242"/>
      <c r="X26" s="242"/>
      <c r="Y26" s="242"/>
      <c r="Z26" s="239"/>
      <c r="AA26" s="60"/>
      <c r="AB26" s="199"/>
      <c r="AC26" s="203" t="s">
        <v>912</v>
      </c>
      <c r="AD26" s="240"/>
      <c r="AE26" s="241" t="s">
        <v>349</v>
      </c>
      <c r="AF26" s="18"/>
    </row>
    <row r="27" spans="2:32">
      <c r="B27" s="14"/>
      <c r="C27" s="16"/>
      <c r="D27" s="235" t="s">
        <v>927</v>
      </c>
      <c r="E27" s="203" t="s">
        <v>469</v>
      </c>
      <c r="F27" s="243">
        <v>1812042.52</v>
      </c>
      <c r="G27" s="237">
        <f t="shared" si="3"/>
        <v>0</v>
      </c>
      <c r="H27" s="199"/>
      <c r="I27" s="243">
        <v>1812042.52</v>
      </c>
      <c r="J27" s="237">
        <f t="shared" si="4"/>
        <v>0</v>
      </c>
      <c r="K27" s="203" t="s">
        <v>911</v>
      </c>
      <c r="L27" s="60"/>
      <c r="M27" s="239"/>
      <c r="N27" s="238"/>
      <c r="O27" s="238"/>
      <c r="P27" s="238"/>
      <c r="Q27" s="238"/>
      <c r="R27" s="238"/>
      <c r="S27" s="238"/>
      <c r="T27" s="238"/>
      <c r="U27" s="238"/>
      <c r="V27" s="238"/>
      <c r="W27" s="238"/>
      <c r="X27" s="238"/>
      <c r="Y27" s="238"/>
      <c r="Z27" s="239"/>
      <c r="AA27" s="60"/>
      <c r="AB27" s="199"/>
      <c r="AC27" s="203" t="s">
        <v>912</v>
      </c>
      <c r="AD27" s="240"/>
      <c r="AE27" s="241" t="s">
        <v>349</v>
      </c>
      <c r="AF27" s="18"/>
    </row>
    <row r="28" spans="2:32">
      <c r="B28" s="14"/>
      <c r="C28" s="16"/>
      <c r="D28" s="235" t="s">
        <v>928</v>
      </c>
      <c r="E28" s="203" t="s">
        <v>469</v>
      </c>
      <c r="F28" s="243">
        <v>159501.45000000001</v>
      </c>
      <c r="G28" s="237">
        <f t="shared" si="3"/>
        <v>0</v>
      </c>
      <c r="H28" s="199"/>
      <c r="I28" s="243">
        <v>159501.45000000001</v>
      </c>
      <c r="J28" s="237">
        <f t="shared" si="4"/>
        <v>0</v>
      </c>
      <c r="K28" s="203" t="s">
        <v>911</v>
      </c>
      <c r="L28" s="60"/>
      <c r="M28" s="239"/>
      <c r="N28" s="238"/>
      <c r="O28" s="238"/>
      <c r="P28" s="238"/>
      <c r="Q28" s="238"/>
      <c r="R28" s="238"/>
      <c r="S28" s="238"/>
      <c r="T28" s="238"/>
      <c r="U28" s="238"/>
      <c r="V28" s="238"/>
      <c r="W28" s="238"/>
      <c r="X28" s="238"/>
      <c r="Y28" s="238"/>
      <c r="Z28" s="239"/>
      <c r="AA28" s="60"/>
      <c r="AB28" s="199"/>
      <c r="AC28" s="203" t="s">
        <v>912</v>
      </c>
      <c r="AD28" s="240"/>
      <c r="AE28" s="241" t="s">
        <v>349</v>
      </c>
      <c r="AF28" s="18"/>
    </row>
    <row r="29" spans="2:32">
      <c r="B29" s="14"/>
      <c r="C29" s="16"/>
      <c r="D29" s="235" t="s">
        <v>929</v>
      </c>
      <c r="E29" s="203" t="s">
        <v>469</v>
      </c>
      <c r="F29" s="243">
        <v>1214</v>
      </c>
      <c r="G29" s="237">
        <f t="shared" si="3"/>
        <v>0</v>
      </c>
      <c r="H29" s="199"/>
      <c r="I29" s="243">
        <v>1214</v>
      </c>
      <c r="J29" s="237">
        <f t="shared" si="4"/>
        <v>0</v>
      </c>
      <c r="K29" s="203" t="s">
        <v>911</v>
      </c>
      <c r="L29" s="60"/>
      <c r="M29" s="239"/>
      <c r="N29" s="238"/>
      <c r="O29" s="238"/>
      <c r="P29" s="238"/>
      <c r="Q29" s="238"/>
      <c r="R29" s="238"/>
      <c r="S29" s="238"/>
      <c r="T29" s="238"/>
      <c r="U29" s="238"/>
      <c r="V29" s="238"/>
      <c r="W29" s="238"/>
      <c r="X29" s="238"/>
      <c r="Y29" s="238"/>
      <c r="Z29" s="239"/>
      <c r="AA29" s="60"/>
      <c r="AB29" s="199"/>
      <c r="AC29" s="203" t="s">
        <v>912</v>
      </c>
      <c r="AD29" s="240"/>
      <c r="AE29" s="241" t="s">
        <v>349</v>
      </c>
      <c r="AF29" s="18"/>
    </row>
    <row r="30" spans="2:32">
      <c r="B30" s="14"/>
      <c r="C30" s="16"/>
      <c r="D30" s="235" t="s">
        <v>930</v>
      </c>
      <c r="E30" s="203" t="s">
        <v>469</v>
      </c>
      <c r="F30" s="243">
        <v>1988</v>
      </c>
      <c r="G30" s="237">
        <f t="shared" si="3"/>
        <v>105</v>
      </c>
      <c r="H30" s="199"/>
      <c r="I30" s="243">
        <v>1988</v>
      </c>
      <c r="J30" s="237">
        <f t="shared" si="4"/>
        <v>105</v>
      </c>
      <c r="K30" s="203" t="s">
        <v>911</v>
      </c>
      <c r="L30" s="60"/>
      <c r="M30" s="239"/>
      <c r="N30" s="238"/>
      <c r="O30" s="238">
        <v>105</v>
      </c>
      <c r="P30" s="238"/>
      <c r="Q30" s="238"/>
      <c r="R30" s="238"/>
      <c r="S30" s="238"/>
      <c r="T30" s="238"/>
      <c r="U30" s="238"/>
      <c r="V30" s="238"/>
      <c r="W30" s="238"/>
      <c r="X30" s="238"/>
      <c r="Y30" s="238"/>
      <c r="Z30" s="239"/>
      <c r="AA30" s="60"/>
      <c r="AB30" s="199"/>
      <c r="AC30" s="203" t="s">
        <v>912</v>
      </c>
      <c r="AD30" s="240"/>
      <c r="AE30" s="241" t="s">
        <v>349</v>
      </c>
      <c r="AF30" s="18"/>
    </row>
    <row r="31" spans="2:32">
      <c r="B31" s="14"/>
      <c r="C31" s="16"/>
      <c r="D31" s="235" t="s">
        <v>931</v>
      </c>
      <c r="E31" s="203" t="s">
        <v>469</v>
      </c>
      <c r="F31" s="243">
        <v>3412.7599999999998</v>
      </c>
      <c r="G31" s="237">
        <f t="shared" si="3"/>
        <v>0</v>
      </c>
      <c r="H31" s="199"/>
      <c r="I31" s="243">
        <v>3412.7599999999998</v>
      </c>
      <c r="J31" s="237">
        <f t="shared" si="4"/>
        <v>0</v>
      </c>
      <c r="K31" s="203" t="s">
        <v>911</v>
      </c>
      <c r="L31" s="60"/>
      <c r="M31" s="239"/>
      <c r="N31" s="238"/>
      <c r="O31" s="238"/>
      <c r="P31" s="238"/>
      <c r="Q31" s="238"/>
      <c r="R31" s="238"/>
      <c r="S31" s="238"/>
      <c r="T31" s="238"/>
      <c r="U31" s="238"/>
      <c r="V31" s="238"/>
      <c r="W31" s="238"/>
      <c r="X31" s="238"/>
      <c r="Y31" s="238"/>
      <c r="Z31" s="239"/>
      <c r="AA31" s="60"/>
      <c r="AB31" s="199"/>
      <c r="AC31" s="203" t="s">
        <v>912</v>
      </c>
      <c r="AD31" s="240"/>
      <c r="AE31" s="241" t="s">
        <v>349</v>
      </c>
      <c r="AF31" s="18"/>
    </row>
    <row r="32" spans="2:32">
      <c r="B32" s="14"/>
      <c r="C32" s="16"/>
      <c r="D32" s="235" t="s">
        <v>932</v>
      </c>
      <c r="E32" s="203" t="s">
        <v>469</v>
      </c>
      <c r="F32" s="243">
        <v>68906</v>
      </c>
      <c r="G32" s="237">
        <f t="shared" si="3"/>
        <v>26421</v>
      </c>
      <c r="H32" s="199"/>
      <c r="I32" s="243">
        <v>68906</v>
      </c>
      <c r="J32" s="237">
        <f t="shared" si="4"/>
        <v>26421</v>
      </c>
      <c r="K32" s="203" t="s">
        <v>911</v>
      </c>
      <c r="L32" s="60"/>
      <c r="M32" s="239"/>
      <c r="N32" s="238">
        <v>3510</v>
      </c>
      <c r="O32" s="238">
        <v>1835</v>
      </c>
      <c r="P32" s="238">
        <v>15796</v>
      </c>
      <c r="Q32" s="238"/>
      <c r="R32" s="238">
        <v>2960</v>
      </c>
      <c r="S32" s="238">
        <v>2320</v>
      </c>
      <c r="T32" s="238"/>
      <c r="U32" s="238"/>
      <c r="V32" s="238"/>
      <c r="W32" s="238"/>
      <c r="X32" s="238"/>
      <c r="Y32" s="238"/>
      <c r="Z32" s="239"/>
      <c r="AA32" s="60"/>
      <c r="AB32" s="199"/>
      <c r="AC32" s="203" t="s">
        <v>912</v>
      </c>
      <c r="AD32" s="240"/>
      <c r="AE32" s="241" t="s">
        <v>349</v>
      </c>
      <c r="AF32" s="18"/>
    </row>
    <row r="33" spans="2:32">
      <c r="B33" s="14"/>
      <c r="C33" s="16"/>
      <c r="D33" s="235" t="s">
        <v>933</v>
      </c>
      <c r="E33" s="203" t="s">
        <v>469</v>
      </c>
      <c r="F33" s="243">
        <v>24898</v>
      </c>
      <c r="G33" s="237">
        <f t="shared" si="3"/>
        <v>84.79</v>
      </c>
      <c r="H33" s="199"/>
      <c r="I33" s="243">
        <v>24898</v>
      </c>
      <c r="J33" s="237">
        <f t="shared" si="4"/>
        <v>84.79</v>
      </c>
      <c r="K33" s="203" t="s">
        <v>911</v>
      </c>
      <c r="L33" s="60"/>
      <c r="M33" s="239"/>
      <c r="N33" s="238"/>
      <c r="O33" s="238">
        <v>84.79</v>
      </c>
      <c r="P33" s="238"/>
      <c r="Q33" s="238"/>
      <c r="R33" s="238"/>
      <c r="S33" s="238"/>
      <c r="T33" s="238"/>
      <c r="U33" s="238"/>
      <c r="V33" s="238"/>
      <c r="W33" s="238"/>
      <c r="X33" s="238"/>
      <c r="Y33" s="238"/>
      <c r="Z33" s="239"/>
      <c r="AA33" s="60"/>
      <c r="AB33" s="199"/>
      <c r="AC33" s="203" t="s">
        <v>912</v>
      </c>
      <c r="AD33" s="240"/>
      <c r="AE33" s="241" t="s">
        <v>349</v>
      </c>
      <c r="AF33" s="18"/>
    </row>
    <row r="34" spans="2:32">
      <c r="B34" s="14"/>
      <c r="C34" s="16"/>
      <c r="D34" s="235" t="s">
        <v>934</v>
      </c>
      <c r="E34" s="203" t="s">
        <v>469</v>
      </c>
      <c r="F34" s="243">
        <v>7205</v>
      </c>
      <c r="G34" s="237">
        <f t="shared" si="3"/>
        <v>744837.04</v>
      </c>
      <c r="H34" s="199"/>
      <c r="I34" s="243">
        <v>7205</v>
      </c>
      <c r="J34" s="237">
        <f t="shared" si="4"/>
        <v>744837.04</v>
      </c>
      <c r="K34" s="203" t="s">
        <v>911</v>
      </c>
      <c r="L34" s="60"/>
      <c r="M34" s="239"/>
      <c r="N34" s="238">
        <v>164315.73000000001</v>
      </c>
      <c r="O34" s="238">
        <v>150463.21</v>
      </c>
      <c r="P34" s="238">
        <v>132884.46</v>
      </c>
      <c r="Q34" s="238">
        <v>172485.83</v>
      </c>
      <c r="R34" s="238">
        <v>122782.13</v>
      </c>
      <c r="S34" s="238">
        <v>1905.68</v>
      </c>
      <c r="T34" s="238"/>
      <c r="U34" s="238"/>
      <c r="V34" s="238"/>
      <c r="W34" s="238"/>
      <c r="X34" s="238"/>
      <c r="Y34" s="238"/>
      <c r="Z34" s="239"/>
      <c r="AA34" s="60"/>
      <c r="AB34" s="199"/>
      <c r="AC34" s="203" t="s">
        <v>912</v>
      </c>
      <c r="AD34" s="240">
        <v>4500</v>
      </c>
      <c r="AE34" s="241" t="s">
        <v>911</v>
      </c>
      <c r="AF34" s="18"/>
    </row>
    <row r="35" spans="2:32">
      <c r="B35" s="14"/>
      <c r="C35" s="16"/>
      <c r="D35" s="235" t="s">
        <v>935</v>
      </c>
      <c r="E35" s="203" t="s">
        <v>469</v>
      </c>
      <c r="F35" s="243">
        <v>31782</v>
      </c>
      <c r="G35" s="237">
        <f t="shared" si="3"/>
        <v>265</v>
      </c>
      <c r="H35" s="199"/>
      <c r="I35" s="243">
        <v>31782</v>
      </c>
      <c r="J35" s="237">
        <f t="shared" si="4"/>
        <v>265</v>
      </c>
      <c r="K35" s="203" t="s">
        <v>911</v>
      </c>
      <c r="L35" s="60"/>
      <c r="M35" s="239"/>
      <c r="N35" s="238"/>
      <c r="O35" s="238">
        <v>40</v>
      </c>
      <c r="P35" s="238">
        <v>165</v>
      </c>
      <c r="Q35" s="238">
        <v>30</v>
      </c>
      <c r="R35" s="238">
        <v>30</v>
      </c>
      <c r="S35" s="238"/>
      <c r="T35" s="238"/>
      <c r="U35" s="238"/>
      <c r="V35" s="238"/>
      <c r="W35" s="238"/>
      <c r="X35" s="238"/>
      <c r="Y35" s="238"/>
      <c r="Z35" s="239"/>
      <c r="AA35" s="60"/>
      <c r="AB35" s="199"/>
      <c r="AC35" s="203" t="s">
        <v>912</v>
      </c>
      <c r="AD35" s="240">
        <v>800</v>
      </c>
      <c r="AE35" s="241" t="s">
        <v>911</v>
      </c>
      <c r="AF35" s="18"/>
    </row>
    <row r="36" spans="2:32">
      <c r="B36" s="14"/>
      <c r="C36" s="16"/>
      <c r="D36" s="235" t="s">
        <v>936</v>
      </c>
      <c r="E36" s="203" t="s">
        <v>469</v>
      </c>
      <c r="F36" s="243">
        <v>42179</v>
      </c>
      <c r="G36" s="237">
        <f t="shared" si="3"/>
        <v>22308.3</v>
      </c>
      <c r="H36" s="199"/>
      <c r="I36" s="243">
        <v>42179</v>
      </c>
      <c r="J36" s="237">
        <f t="shared" si="4"/>
        <v>22308.3</v>
      </c>
      <c r="K36" s="203" t="s">
        <v>911</v>
      </c>
      <c r="L36" s="60"/>
      <c r="M36" s="239"/>
      <c r="N36" s="238">
        <v>21596.3</v>
      </c>
      <c r="O36" s="238">
        <v>557.1</v>
      </c>
      <c r="P36" s="238"/>
      <c r="Q36" s="238">
        <v>154.9</v>
      </c>
      <c r="R36" s="238"/>
      <c r="S36" s="238"/>
      <c r="T36" s="238"/>
      <c r="U36" s="238"/>
      <c r="V36" s="238"/>
      <c r="W36" s="238"/>
      <c r="X36" s="238"/>
      <c r="Y36" s="238"/>
      <c r="Z36" s="239"/>
      <c r="AA36" s="60"/>
      <c r="AB36" s="199"/>
      <c r="AC36" s="203" t="s">
        <v>912</v>
      </c>
      <c r="AD36" s="240">
        <v>4500</v>
      </c>
      <c r="AE36" s="241" t="s">
        <v>911</v>
      </c>
      <c r="AF36" s="18"/>
    </row>
    <row r="37" spans="2:32">
      <c r="B37" s="14"/>
      <c r="C37" s="16"/>
      <c r="D37" s="235" t="s">
        <v>937</v>
      </c>
      <c r="E37" s="203" t="s">
        <v>469</v>
      </c>
      <c r="F37" s="243">
        <v>38052.75</v>
      </c>
      <c r="G37" s="237">
        <f t="shared" si="3"/>
        <v>90947.31</v>
      </c>
      <c r="H37" s="199"/>
      <c r="I37" s="243">
        <v>38052.75</v>
      </c>
      <c r="J37" s="237">
        <f t="shared" si="4"/>
        <v>90947.31</v>
      </c>
      <c r="K37" s="203" t="s">
        <v>911</v>
      </c>
      <c r="L37" s="60"/>
      <c r="M37" s="239"/>
      <c r="N37" s="238">
        <v>13109.56</v>
      </c>
      <c r="O37" s="238">
        <v>7821.32</v>
      </c>
      <c r="P37" s="238">
        <v>8806.32</v>
      </c>
      <c r="Q37" s="238">
        <v>28043.88</v>
      </c>
      <c r="R37" s="238">
        <v>22690.02</v>
      </c>
      <c r="S37" s="238">
        <v>10476.209999999999</v>
      </c>
      <c r="T37" s="238"/>
      <c r="U37" s="238"/>
      <c r="V37" s="238"/>
      <c r="W37" s="238"/>
      <c r="X37" s="238"/>
      <c r="Y37" s="238"/>
      <c r="Z37" s="239"/>
      <c r="AA37" s="60"/>
      <c r="AB37" s="199"/>
      <c r="AC37" s="203" t="s">
        <v>912</v>
      </c>
      <c r="AD37" s="240">
        <v>800</v>
      </c>
      <c r="AE37" s="241" t="s">
        <v>911</v>
      </c>
      <c r="AF37" s="18"/>
    </row>
    <row r="38" spans="2:32">
      <c r="B38" s="14"/>
      <c r="C38" s="16"/>
      <c r="D38" s="235" t="s">
        <v>938</v>
      </c>
      <c r="E38" s="203" t="s">
        <v>469</v>
      </c>
      <c r="F38" s="243">
        <v>2959.33</v>
      </c>
      <c r="G38" s="237">
        <f t="shared" si="3"/>
        <v>0</v>
      </c>
      <c r="H38" s="199"/>
      <c r="I38" s="243">
        <v>2959.33</v>
      </c>
      <c r="J38" s="237">
        <f t="shared" si="4"/>
        <v>0</v>
      </c>
      <c r="K38" s="203" t="s">
        <v>911</v>
      </c>
      <c r="L38" s="60"/>
      <c r="M38" s="239"/>
      <c r="N38" s="238"/>
      <c r="O38" s="238"/>
      <c r="P38" s="238"/>
      <c r="Q38" s="238"/>
      <c r="R38" s="238"/>
      <c r="S38" s="238"/>
      <c r="T38" s="238"/>
      <c r="U38" s="238"/>
      <c r="V38" s="238"/>
      <c r="W38" s="238"/>
      <c r="X38" s="238"/>
      <c r="Y38" s="238"/>
      <c r="Z38" s="239"/>
      <c r="AA38" s="60"/>
      <c r="AB38" s="199"/>
      <c r="AC38" s="203" t="s">
        <v>912</v>
      </c>
      <c r="AD38" s="240"/>
      <c r="AE38" s="241" t="s">
        <v>349</v>
      </c>
      <c r="AF38" s="18"/>
    </row>
    <row r="39" spans="2:32">
      <c r="B39" s="14"/>
      <c r="C39" s="16"/>
      <c r="D39" s="235" t="s">
        <v>939</v>
      </c>
      <c r="E39" s="203" t="s">
        <v>469</v>
      </c>
      <c r="F39" s="243">
        <v>57748</v>
      </c>
      <c r="G39" s="237">
        <f t="shared" si="3"/>
        <v>431.5</v>
      </c>
      <c r="H39" s="199"/>
      <c r="I39" s="243">
        <v>57748</v>
      </c>
      <c r="J39" s="237">
        <f t="shared" si="4"/>
        <v>431.5</v>
      </c>
      <c r="K39" s="203" t="s">
        <v>911</v>
      </c>
      <c r="L39" s="60"/>
      <c r="M39" s="239"/>
      <c r="N39" s="238"/>
      <c r="O39" s="238">
        <v>431.5</v>
      </c>
      <c r="P39" s="238"/>
      <c r="Q39" s="238"/>
      <c r="R39" s="238"/>
      <c r="S39" s="238"/>
      <c r="T39" s="238"/>
      <c r="U39" s="238"/>
      <c r="V39" s="238"/>
      <c r="W39" s="238"/>
      <c r="X39" s="238"/>
      <c r="Y39" s="238"/>
      <c r="Z39" s="239"/>
      <c r="AA39" s="60"/>
      <c r="AB39" s="199"/>
      <c r="AC39" s="203" t="s">
        <v>912</v>
      </c>
      <c r="AD39" s="240"/>
      <c r="AE39" s="241" t="s">
        <v>349</v>
      </c>
      <c r="AF39" s="18"/>
    </row>
    <row r="40" spans="2:32">
      <c r="B40" s="14"/>
      <c r="C40" s="16"/>
      <c r="D40" s="235" t="s">
        <v>940</v>
      </c>
      <c r="E40" s="203" t="s">
        <v>469</v>
      </c>
      <c r="F40" s="243"/>
      <c r="G40" s="237">
        <f t="shared" si="3"/>
        <v>0</v>
      </c>
      <c r="H40" s="199"/>
      <c r="I40" s="243"/>
      <c r="J40" s="237">
        <f t="shared" si="4"/>
        <v>0</v>
      </c>
      <c r="K40" s="203" t="s">
        <v>911</v>
      </c>
      <c r="L40" s="60"/>
      <c r="M40" s="239"/>
      <c r="N40" s="238"/>
      <c r="O40" s="238"/>
      <c r="P40" s="238"/>
      <c r="Q40" s="238"/>
      <c r="R40" s="238"/>
      <c r="S40" s="238"/>
      <c r="T40" s="238"/>
      <c r="U40" s="238"/>
      <c r="V40" s="238"/>
      <c r="W40" s="238"/>
      <c r="X40" s="238"/>
      <c r="Y40" s="238"/>
      <c r="Z40" s="239"/>
      <c r="AA40" s="60"/>
      <c r="AB40" s="199"/>
      <c r="AC40" s="203"/>
      <c r="AD40" s="240"/>
      <c r="AE40" s="241"/>
      <c r="AF40" s="18"/>
    </row>
    <row r="41" spans="2:32">
      <c r="B41" s="14"/>
      <c r="C41" s="16"/>
      <c r="D41" s="235" t="s">
        <v>941</v>
      </c>
      <c r="E41" s="203" t="s">
        <v>469</v>
      </c>
      <c r="F41" s="243"/>
      <c r="G41" s="237">
        <f t="shared" si="3"/>
        <v>338.52000000000004</v>
      </c>
      <c r="H41" s="199"/>
      <c r="I41" s="243"/>
      <c r="J41" s="237">
        <f t="shared" si="4"/>
        <v>338.52000000000004</v>
      </c>
      <c r="K41" s="203" t="s">
        <v>911</v>
      </c>
      <c r="L41" s="60"/>
      <c r="M41" s="239"/>
      <c r="N41" s="238">
        <v>56.8</v>
      </c>
      <c r="O41" s="238"/>
      <c r="P41" s="238"/>
      <c r="Q41" s="238">
        <v>80.38</v>
      </c>
      <c r="R41" s="238">
        <v>129.80000000000001</v>
      </c>
      <c r="S41" s="238">
        <v>71.540000000000006</v>
      </c>
      <c r="T41" s="238"/>
      <c r="U41" s="238"/>
      <c r="V41" s="238"/>
      <c r="W41" s="238"/>
      <c r="X41" s="238"/>
      <c r="Y41" s="238"/>
      <c r="Z41" s="239"/>
      <c r="AA41" s="60"/>
      <c r="AB41" s="199"/>
      <c r="AC41" s="203"/>
      <c r="AD41" s="240"/>
      <c r="AE41" s="241"/>
      <c r="AF41" s="18"/>
    </row>
    <row r="42" spans="2:32">
      <c r="B42" s="14"/>
      <c r="C42" s="16"/>
      <c r="D42" s="235" t="s">
        <v>942</v>
      </c>
      <c r="E42" s="203" t="s">
        <v>469</v>
      </c>
      <c r="F42" s="243"/>
      <c r="G42" s="237">
        <f t="shared" si="3"/>
        <v>704.6099999999999</v>
      </c>
      <c r="H42" s="199"/>
      <c r="I42" s="243"/>
      <c r="J42" s="237">
        <f t="shared" si="4"/>
        <v>704.6099999999999</v>
      </c>
      <c r="K42" s="203" t="s">
        <v>911</v>
      </c>
      <c r="L42" s="60"/>
      <c r="M42" s="239"/>
      <c r="N42" s="238"/>
      <c r="O42" s="238">
        <v>215.53</v>
      </c>
      <c r="P42" s="238"/>
      <c r="Q42" s="238">
        <v>302.26</v>
      </c>
      <c r="R42" s="238">
        <v>186.82</v>
      </c>
      <c r="S42" s="238"/>
      <c r="T42" s="238"/>
      <c r="U42" s="238"/>
      <c r="V42" s="238"/>
      <c r="W42" s="238"/>
      <c r="X42" s="238"/>
      <c r="Y42" s="238"/>
      <c r="Z42" s="239"/>
      <c r="AA42" s="60"/>
      <c r="AB42" s="199"/>
      <c r="AC42" s="203"/>
      <c r="AD42" s="240"/>
      <c r="AE42" s="241"/>
      <c r="AF42" s="18"/>
    </row>
    <row r="43" spans="2:32">
      <c r="B43" s="14"/>
      <c r="C43" s="16"/>
      <c r="D43" s="235" t="s">
        <v>943</v>
      </c>
      <c r="E43" s="203" t="s">
        <v>469</v>
      </c>
      <c r="F43" s="243"/>
      <c r="G43" s="237">
        <f t="shared" si="3"/>
        <v>7044</v>
      </c>
      <c r="H43" s="199"/>
      <c r="I43" s="243"/>
      <c r="J43" s="237">
        <f t="shared" si="4"/>
        <v>7044</v>
      </c>
      <c r="K43" s="203" t="s">
        <v>911</v>
      </c>
      <c r="L43" s="60"/>
      <c r="M43" s="239"/>
      <c r="N43" s="238"/>
      <c r="O43" s="238"/>
      <c r="P43" s="238">
        <v>3934</v>
      </c>
      <c r="Q43" s="238">
        <v>3110</v>
      </c>
      <c r="R43" s="238"/>
      <c r="S43" s="238"/>
      <c r="T43" s="238"/>
      <c r="U43" s="238"/>
      <c r="V43" s="238"/>
      <c r="W43" s="238"/>
      <c r="X43" s="238"/>
      <c r="Y43" s="238"/>
      <c r="Z43" s="239"/>
      <c r="AA43" s="60"/>
      <c r="AB43" s="199"/>
      <c r="AC43" s="203"/>
      <c r="AD43" s="240"/>
      <c r="AE43" s="241"/>
      <c r="AF43" s="18"/>
    </row>
    <row r="44" spans="2:32">
      <c r="B44" s="14"/>
      <c r="C44" s="16"/>
      <c r="D44" s="235" t="s">
        <v>944</v>
      </c>
      <c r="E44" s="203" t="s">
        <v>469</v>
      </c>
      <c r="F44" s="243"/>
      <c r="G44" s="237">
        <f t="shared" si="3"/>
        <v>51283.33</v>
      </c>
      <c r="H44" s="199"/>
      <c r="I44" s="243"/>
      <c r="J44" s="237">
        <f t="shared" si="4"/>
        <v>51283.33</v>
      </c>
      <c r="K44" s="203" t="s">
        <v>911</v>
      </c>
      <c r="L44" s="60"/>
      <c r="M44" s="239"/>
      <c r="N44" s="238"/>
      <c r="O44" s="238"/>
      <c r="P44" s="238">
        <v>14818.36</v>
      </c>
      <c r="Q44" s="238">
        <v>36464.97</v>
      </c>
      <c r="R44" s="238"/>
      <c r="S44" s="238"/>
      <c r="T44" s="238"/>
      <c r="U44" s="238"/>
      <c r="V44" s="238"/>
      <c r="W44" s="238"/>
      <c r="X44" s="238"/>
      <c r="Y44" s="238"/>
      <c r="Z44" s="239"/>
      <c r="AA44" s="60"/>
      <c r="AB44" s="199"/>
      <c r="AC44" s="203"/>
      <c r="AD44" s="240"/>
      <c r="AE44" s="241"/>
      <c r="AF44" s="18"/>
    </row>
    <row r="45" spans="2:32">
      <c r="B45" s="14"/>
      <c r="C45" s="16"/>
      <c r="D45" s="235" t="s">
        <v>945</v>
      </c>
      <c r="E45" s="203" t="s">
        <v>469</v>
      </c>
      <c r="F45" s="243"/>
      <c r="G45" s="237">
        <f t="shared" si="3"/>
        <v>346.41999999999996</v>
      </c>
      <c r="H45" s="199"/>
      <c r="I45" s="243"/>
      <c r="J45" s="237">
        <f t="shared" si="4"/>
        <v>346.41999999999996</v>
      </c>
      <c r="K45" s="203" t="s">
        <v>911</v>
      </c>
      <c r="L45" s="60"/>
      <c r="M45" s="239"/>
      <c r="N45" s="238"/>
      <c r="O45" s="238"/>
      <c r="P45" s="238">
        <v>346.41999999999996</v>
      </c>
      <c r="Q45" s="238"/>
      <c r="R45" s="238"/>
      <c r="S45" s="238"/>
      <c r="T45" s="238"/>
      <c r="U45" s="238"/>
      <c r="V45" s="238"/>
      <c r="W45" s="238"/>
      <c r="X45" s="238"/>
      <c r="Y45" s="238"/>
      <c r="Z45" s="239"/>
      <c r="AA45" s="60"/>
      <c r="AB45" s="199"/>
      <c r="AC45" s="203"/>
      <c r="AD45" s="240"/>
      <c r="AE45" s="241"/>
      <c r="AF45" s="18"/>
    </row>
    <row r="46" spans="2:32">
      <c r="B46" s="14"/>
      <c r="C46" s="16"/>
      <c r="D46" s="235" t="s">
        <v>946</v>
      </c>
      <c r="E46" s="203" t="s">
        <v>469</v>
      </c>
      <c r="F46" s="243"/>
      <c r="G46" s="237">
        <f t="shared" si="3"/>
        <v>4299.67</v>
      </c>
      <c r="H46" s="199"/>
      <c r="I46" s="243"/>
      <c r="J46" s="237">
        <f t="shared" si="4"/>
        <v>4299.67</v>
      </c>
      <c r="K46" s="203" t="s">
        <v>911</v>
      </c>
      <c r="L46" s="60"/>
      <c r="M46" s="239"/>
      <c r="N46" s="238"/>
      <c r="O46" s="238">
        <v>894.49</v>
      </c>
      <c r="P46" s="238">
        <v>789.87</v>
      </c>
      <c r="Q46" s="238">
        <v>1020.31</v>
      </c>
      <c r="R46" s="238">
        <v>748.92</v>
      </c>
      <c r="S46" s="238">
        <v>846.08</v>
      </c>
      <c r="T46" s="238"/>
      <c r="U46" s="238"/>
      <c r="V46" s="238"/>
      <c r="W46" s="238"/>
      <c r="X46" s="238"/>
      <c r="Y46" s="238"/>
      <c r="Z46" s="239"/>
      <c r="AA46" s="60"/>
      <c r="AB46" s="199"/>
      <c r="AC46" s="203"/>
      <c r="AD46" s="240"/>
      <c r="AE46" s="241"/>
      <c r="AF46" s="18"/>
    </row>
    <row r="47" spans="2:32">
      <c r="B47" s="14"/>
      <c r="C47" s="16"/>
      <c r="D47" s="235" t="s">
        <v>947</v>
      </c>
      <c r="E47" s="203" t="s">
        <v>469</v>
      </c>
      <c r="F47" s="236"/>
      <c r="G47" s="237">
        <f t="shared" si="3"/>
        <v>282518</v>
      </c>
      <c r="H47" s="199"/>
      <c r="I47" s="236"/>
      <c r="J47" s="237">
        <f t="shared" si="4"/>
        <v>282518</v>
      </c>
      <c r="K47" s="203" t="s">
        <v>911</v>
      </c>
      <c r="L47" s="60"/>
      <c r="M47" s="239"/>
      <c r="N47" s="238"/>
      <c r="O47" s="238"/>
      <c r="P47" s="238"/>
      <c r="Q47" s="238">
        <v>1061</v>
      </c>
      <c r="R47" s="238">
        <v>116217</v>
      </c>
      <c r="S47" s="238">
        <v>165240</v>
      </c>
      <c r="T47" s="238"/>
      <c r="U47" s="238"/>
      <c r="V47" s="238"/>
      <c r="W47" s="238"/>
      <c r="X47" s="238"/>
      <c r="Y47" s="238"/>
      <c r="Z47" s="239"/>
      <c r="AA47" s="60"/>
      <c r="AB47" s="199"/>
      <c r="AC47" s="203" t="s">
        <v>349</v>
      </c>
      <c r="AD47" s="240"/>
      <c r="AE47" s="241" t="s">
        <v>349</v>
      </c>
      <c r="AF47" s="18"/>
    </row>
    <row r="48" spans="2:32">
      <c r="B48" s="14"/>
      <c r="C48" s="16"/>
      <c r="D48" s="235" t="s">
        <v>948</v>
      </c>
      <c r="E48" s="203" t="s">
        <v>469</v>
      </c>
      <c r="F48" s="236"/>
      <c r="G48" s="237">
        <f t="shared" si="3"/>
        <v>23846.1</v>
      </c>
      <c r="H48" s="199"/>
      <c r="I48" s="236"/>
      <c r="J48" s="237">
        <f t="shared" si="4"/>
        <v>23846.1</v>
      </c>
      <c r="K48" s="203" t="s">
        <v>911</v>
      </c>
      <c r="L48" s="60"/>
      <c r="M48" s="239"/>
      <c r="N48" s="238"/>
      <c r="O48" s="238"/>
      <c r="P48" s="238"/>
      <c r="Q48" s="238">
        <v>4849</v>
      </c>
      <c r="R48" s="238">
        <v>9010.1</v>
      </c>
      <c r="S48" s="238">
        <v>9987</v>
      </c>
      <c r="T48" s="238"/>
      <c r="U48" s="238"/>
      <c r="V48" s="238"/>
      <c r="W48" s="238"/>
      <c r="X48" s="238"/>
      <c r="Y48" s="238"/>
      <c r="Z48" s="239"/>
      <c r="AA48" s="60"/>
      <c r="AB48" s="199"/>
      <c r="AC48" s="203" t="s">
        <v>349</v>
      </c>
      <c r="AD48" s="240"/>
      <c r="AE48" s="241" t="s">
        <v>349</v>
      </c>
      <c r="AF48" s="18"/>
    </row>
    <row r="49" spans="2:32">
      <c r="B49" s="14"/>
      <c r="C49" s="16"/>
      <c r="D49" s="235" t="s">
        <v>949</v>
      </c>
      <c r="E49" s="203" t="s">
        <v>469</v>
      </c>
      <c r="F49" s="243"/>
      <c r="G49" s="237">
        <f t="shared" si="3"/>
        <v>25820</v>
      </c>
      <c r="H49" s="199"/>
      <c r="I49" s="243"/>
      <c r="J49" s="237">
        <f t="shared" si="4"/>
        <v>25820</v>
      </c>
      <c r="K49" s="203" t="s">
        <v>911</v>
      </c>
      <c r="L49" s="60"/>
      <c r="M49" s="239"/>
      <c r="N49" s="238"/>
      <c r="O49" s="238"/>
      <c r="P49" s="238"/>
      <c r="Q49" s="238">
        <v>2167</v>
      </c>
      <c r="R49" s="238"/>
      <c r="S49" s="238">
        <v>23653</v>
      </c>
      <c r="T49" s="238"/>
      <c r="U49" s="238"/>
      <c r="V49" s="238"/>
      <c r="W49" s="238"/>
      <c r="X49" s="238"/>
      <c r="Y49" s="238"/>
      <c r="Z49" s="239"/>
      <c r="AA49" s="60"/>
      <c r="AB49" s="199"/>
      <c r="AC49" s="203"/>
      <c r="AD49" s="240"/>
      <c r="AE49" s="241"/>
      <c r="AF49" s="18"/>
    </row>
    <row r="50" spans="2:32">
      <c r="B50" s="14"/>
      <c r="C50" s="16"/>
      <c r="D50" s="235" t="s">
        <v>950</v>
      </c>
      <c r="E50" s="203" t="s">
        <v>469</v>
      </c>
      <c r="F50" s="243"/>
      <c r="G50" s="237">
        <f t="shared" si="3"/>
        <v>5025.3999999999996</v>
      </c>
      <c r="H50" s="199"/>
      <c r="I50" s="243"/>
      <c r="J50" s="237">
        <f t="shared" si="4"/>
        <v>5025.3999999999996</v>
      </c>
      <c r="K50" s="203" t="s">
        <v>911</v>
      </c>
      <c r="L50" s="60"/>
      <c r="M50" s="239"/>
      <c r="N50" s="238"/>
      <c r="O50" s="238"/>
      <c r="P50" s="238"/>
      <c r="Q50" s="238">
        <v>5025.3999999999996</v>
      </c>
      <c r="R50" s="238"/>
      <c r="S50" s="238"/>
      <c r="T50" s="238"/>
      <c r="U50" s="238"/>
      <c r="V50" s="238"/>
      <c r="W50" s="238"/>
      <c r="X50" s="238"/>
      <c r="Y50" s="238"/>
      <c r="Z50" s="239"/>
      <c r="AA50" s="60"/>
      <c r="AB50" s="199"/>
      <c r="AC50" s="203"/>
      <c r="AD50" s="240"/>
      <c r="AE50" s="241"/>
      <c r="AF50" s="18"/>
    </row>
    <row r="51" spans="2:32">
      <c r="B51" s="14"/>
      <c r="C51" s="16"/>
      <c r="D51" s="235" t="s">
        <v>951</v>
      </c>
      <c r="E51" s="203" t="s">
        <v>469</v>
      </c>
      <c r="F51" s="243"/>
      <c r="G51" s="237">
        <f t="shared" si="3"/>
        <v>21615</v>
      </c>
      <c r="H51" s="199"/>
      <c r="I51" s="243"/>
      <c r="J51" s="237">
        <f t="shared" si="4"/>
        <v>21615</v>
      </c>
      <c r="K51" s="203" t="s">
        <v>911</v>
      </c>
      <c r="L51" s="60"/>
      <c r="M51" s="239"/>
      <c r="N51" s="238"/>
      <c r="O51" s="238"/>
      <c r="P51" s="238"/>
      <c r="Q51" s="238"/>
      <c r="R51" s="238">
        <v>12059</v>
      </c>
      <c r="S51" s="238">
        <v>9556</v>
      </c>
      <c r="T51" s="238"/>
      <c r="U51" s="238"/>
      <c r="V51" s="238"/>
      <c r="W51" s="238"/>
      <c r="X51" s="238"/>
      <c r="Y51" s="238"/>
      <c r="Z51" s="239"/>
      <c r="AA51" s="60"/>
      <c r="AB51" s="199"/>
      <c r="AC51" s="203"/>
      <c r="AD51" s="240"/>
      <c r="AE51" s="241"/>
      <c r="AF51" s="18"/>
    </row>
    <row r="52" spans="2:32">
      <c r="B52" s="14"/>
      <c r="C52" s="16"/>
      <c r="D52" s="235" t="s">
        <v>952</v>
      </c>
      <c r="E52" s="203" t="s">
        <v>469</v>
      </c>
      <c r="F52" s="243"/>
      <c r="G52" s="237">
        <f t="shared" si="3"/>
        <v>21795</v>
      </c>
      <c r="H52" s="199"/>
      <c r="I52" s="243"/>
      <c r="J52" s="237">
        <f t="shared" si="4"/>
        <v>21795</v>
      </c>
      <c r="K52" s="203" t="s">
        <v>911</v>
      </c>
      <c r="L52" s="60"/>
      <c r="M52" s="239"/>
      <c r="N52" s="238"/>
      <c r="O52" s="238"/>
      <c r="P52" s="238"/>
      <c r="Q52" s="238"/>
      <c r="R52" s="238"/>
      <c r="S52" s="238">
        <v>21795</v>
      </c>
      <c r="T52" s="238"/>
      <c r="U52" s="238"/>
      <c r="V52" s="238"/>
      <c r="W52" s="238"/>
      <c r="X52" s="238"/>
      <c r="Y52" s="238"/>
      <c r="Z52" s="239"/>
      <c r="AA52" s="60"/>
      <c r="AB52" s="199"/>
      <c r="AC52" s="203"/>
      <c r="AD52" s="240"/>
      <c r="AE52" s="241"/>
      <c r="AF52" s="18"/>
    </row>
    <row r="53" spans="2:32">
      <c r="B53" s="14"/>
      <c r="C53" s="16"/>
      <c r="D53" s="235"/>
      <c r="E53" s="203"/>
      <c r="F53" s="243"/>
      <c r="G53" s="237">
        <f t="shared" si="3"/>
        <v>0</v>
      </c>
      <c r="H53" s="199"/>
      <c r="I53" s="243"/>
      <c r="J53" s="237">
        <f t="shared" si="4"/>
        <v>0</v>
      </c>
      <c r="K53" s="203" t="s">
        <v>349</v>
      </c>
      <c r="L53" s="60"/>
      <c r="M53" s="239"/>
      <c r="N53" s="238"/>
      <c r="O53" s="238"/>
      <c r="P53" s="238"/>
      <c r="Q53" s="238"/>
      <c r="R53" s="238"/>
      <c r="S53" s="238"/>
      <c r="T53" s="238"/>
      <c r="U53" s="238"/>
      <c r="V53" s="238"/>
      <c r="W53" s="238"/>
      <c r="X53" s="238"/>
      <c r="Y53" s="238"/>
      <c r="Z53" s="239"/>
      <c r="AA53" s="60"/>
      <c r="AB53" s="199"/>
      <c r="AC53" s="203"/>
      <c r="AD53" s="240"/>
      <c r="AE53" s="241"/>
      <c r="AF53" s="18"/>
    </row>
    <row r="54" spans="2:32">
      <c r="B54" s="14"/>
      <c r="C54" s="16"/>
      <c r="D54" s="235"/>
      <c r="E54" s="203"/>
      <c r="F54" s="243"/>
      <c r="G54" s="237">
        <f t="shared" si="3"/>
        <v>0</v>
      </c>
      <c r="H54" s="199"/>
      <c r="I54" s="243"/>
      <c r="J54" s="237">
        <f t="shared" si="4"/>
        <v>0</v>
      </c>
      <c r="K54" s="203" t="s">
        <v>349</v>
      </c>
      <c r="L54" s="60"/>
      <c r="M54" s="239"/>
      <c r="N54" s="238"/>
      <c r="O54" s="238"/>
      <c r="P54" s="238"/>
      <c r="Q54" s="238"/>
      <c r="R54" s="238"/>
      <c r="S54" s="238"/>
      <c r="T54" s="238"/>
      <c r="U54" s="238"/>
      <c r="V54" s="238"/>
      <c r="W54" s="238"/>
      <c r="X54" s="238"/>
      <c r="Y54" s="238"/>
      <c r="Z54" s="239"/>
      <c r="AA54" s="60"/>
      <c r="AB54" s="199"/>
      <c r="AC54" s="203"/>
      <c r="AD54" s="240"/>
      <c r="AE54" s="241"/>
      <c r="AF54" s="18"/>
    </row>
    <row r="55" spans="2:32">
      <c r="B55" s="14"/>
      <c r="C55" s="16"/>
      <c r="D55" s="235"/>
      <c r="E55" s="203"/>
      <c r="F55" s="243"/>
      <c r="G55" s="237">
        <f t="shared" si="3"/>
        <v>0</v>
      </c>
      <c r="H55" s="199"/>
      <c r="I55" s="243"/>
      <c r="J55" s="237">
        <f t="shared" si="4"/>
        <v>0</v>
      </c>
      <c r="K55" s="203" t="s">
        <v>349</v>
      </c>
      <c r="L55" s="60"/>
      <c r="M55" s="239"/>
      <c r="N55" s="238"/>
      <c r="O55" s="238"/>
      <c r="P55" s="238"/>
      <c r="Q55" s="238"/>
      <c r="R55" s="238"/>
      <c r="S55" s="238"/>
      <c r="T55" s="238"/>
      <c r="U55" s="238"/>
      <c r="V55" s="238"/>
      <c r="W55" s="238"/>
      <c r="X55" s="238"/>
      <c r="Y55" s="238"/>
      <c r="Z55" s="239"/>
      <c r="AA55" s="60"/>
      <c r="AB55" s="199"/>
      <c r="AC55" s="203"/>
      <c r="AD55" s="240"/>
      <c r="AE55" s="241"/>
      <c r="AF55" s="18"/>
    </row>
    <row r="56" spans="2:32">
      <c r="B56" s="14"/>
      <c r="C56" s="16"/>
      <c r="D56" s="235"/>
      <c r="E56" s="203"/>
      <c r="F56" s="236"/>
      <c r="G56" s="237">
        <f>J56+L56</f>
        <v>0</v>
      </c>
      <c r="H56" s="199"/>
      <c r="I56" s="236"/>
      <c r="J56" s="237">
        <f>SUM(N56:Y56)</f>
        <v>0</v>
      </c>
      <c r="K56" s="203" t="s">
        <v>349</v>
      </c>
      <c r="L56" s="60"/>
      <c r="M56" s="239"/>
      <c r="N56" s="238"/>
      <c r="O56" s="238"/>
      <c r="P56" s="238"/>
      <c r="Q56" s="238"/>
      <c r="R56" s="238"/>
      <c r="S56" s="238"/>
      <c r="T56" s="238"/>
      <c r="U56" s="238"/>
      <c r="V56" s="238"/>
      <c r="W56" s="238"/>
      <c r="X56" s="238"/>
      <c r="Y56" s="238"/>
      <c r="Z56" s="239"/>
      <c r="AA56" s="60"/>
      <c r="AB56" s="199"/>
      <c r="AC56" s="203" t="s">
        <v>349</v>
      </c>
      <c r="AD56" s="240"/>
      <c r="AE56" s="241" t="s">
        <v>349</v>
      </c>
      <c r="AF56" s="18"/>
    </row>
    <row r="57" spans="2:32">
      <c r="B57" s="14"/>
      <c r="C57" s="16"/>
      <c r="D57" s="235"/>
      <c r="E57" s="203"/>
      <c r="F57" s="236"/>
      <c r="G57" s="237">
        <f>J57+L57</f>
        <v>0</v>
      </c>
      <c r="H57" s="199"/>
      <c r="I57" s="236"/>
      <c r="J57" s="237">
        <f>SUM(N57:Y57)</f>
        <v>0</v>
      </c>
      <c r="K57" s="203" t="s">
        <v>349</v>
      </c>
      <c r="L57" s="60"/>
      <c r="M57" s="239"/>
      <c r="N57" s="238"/>
      <c r="O57" s="238"/>
      <c r="P57" s="238"/>
      <c r="Q57" s="238"/>
      <c r="R57" s="238"/>
      <c r="S57" s="238"/>
      <c r="T57" s="238"/>
      <c r="U57" s="238"/>
      <c r="V57" s="238"/>
      <c r="W57" s="238"/>
      <c r="X57" s="238"/>
      <c r="Y57" s="238"/>
      <c r="Z57" s="239"/>
      <c r="AA57" s="60"/>
      <c r="AB57" s="199"/>
      <c r="AC57" s="203" t="s">
        <v>349</v>
      </c>
      <c r="AD57" s="240"/>
      <c r="AE57" s="241" t="s">
        <v>349</v>
      </c>
      <c r="AF57" s="18"/>
    </row>
    <row r="58" spans="2:32">
      <c r="B58" s="14"/>
      <c r="C58" s="16"/>
      <c r="D58" s="47"/>
      <c r="E58" s="16"/>
      <c r="F58" s="16"/>
      <c r="G58" s="16"/>
      <c r="H58" s="16"/>
      <c r="I58" s="16"/>
      <c r="J58" s="60"/>
      <c r="K58" s="16"/>
      <c r="L58" s="60"/>
      <c r="M58" s="60"/>
      <c r="N58" s="60"/>
      <c r="O58" s="60"/>
      <c r="P58" s="60"/>
      <c r="Q58" s="60"/>
      <c r="R58" s="60"/>
      <c r="S58" s="60"/>
      <c r="T58" s="60"/>
      <c r="U58" s="60"/>
      <c r="V58" s="60"/>
      <c r="W58" s="60"/>
      <c r="X58" s="60"/>
      <c r="Y58" s="60"/>
      <c r="Z58" s="60"/>
      <c r="AA58" s="60"/>
      <c r="AB58" s="16"/>
      <c r="AC58" s="16"/>
      <c r="AD58" s="64"/>
      <c r="AE58" s="16"/>
      <c r="AF58" s="18"/>
    </row>
    <row r="59" spans="2:32">
      <c r="B59" s="14"/>
      <c r="C59" s="667" t="s">
        <v>953</v>
      </c>
      <c r="D59" s="667"/>
      <c r="E59" s="667"/>
      <c r="F59" s="163">
        <v>3072479.42</v>
      </c>
      <c r="G59" s="61">
        <f>SUM(G20:G57)</f>
        <v>1376262.54</v>
      </c>
      <c r="H59" s="16"/>
      <c r="I59" s="163">
        <v>3072479.42</v>
      </c>
      <c r="J59" s="61">
        <f>SUM(J20:J57)</f>
        <v>1376262.54</v>
      </c>
      <c r="K59" s="16"/>
      <c r="L59" s="60"/>
      <c r="M59" s="62"/>
      <c r="N59" s="61">
        <f>SUM(N20:N57)</f>
        <v>214575.12999999998</v>
      </c>
      <c r="O59" s="61">
        <f t="shared" ref="O59:Y59" si="5">SUM(O20:O57)</f>
        <v>168630.41</v>
      </c>
      <c r="P59" s="61">
        <f t="shared" si="5"/>
        <v>183922.75999999998</v>
      </c>
      <c r="Q59" s="61">
        <f t="shared" si="5"/>
        <v>261783.44</v>
      </c>
      <c r="R59" s="61">
        <f t="shared" si="5"/>
        <v>294260.47999999998</v>
      </c>
      <c r="S59" s="61">
        <f t="shared" si="5"/>
        <v>253090.32</v>
      </c>
      <c r="T59" s="61">
        <f t="shared" si="5"/>
        <v>0</v>
      </c>
      <c r="U59" s="61">
        <f t="shared" si="5"/>
        <v>0</v>
      </c>
      <c r="V59" s="61">
        <f t="shared" si="5"/>
        <v>0</v>
      </c>
      <c r="W59" s="61">
        <f t="shared" si="5"/>
        <v>0</v>
      </c>
      <c r="X59" s="61">
        <f t="shared" si="5"/>
        <v>0</v>
      </c>
      <c r="Y59" s="61">
        <f t="shared" si="5"/>
        <v>0</v>
      </c>
      <c r="Z59" s="62"/>
      <c r="AA59" s="60"/>
      <c r="AB59" s="16"/>
      <c r="AC59" s="16"/>
      <c r="AD59" s="64"/>
      <c r="AE59" s="16"/>
      <c r="AF59" s="18"/>
    </row>
    <row r="60" spans="2:32">
      <c r="B60" s="14"/>
      <c r="C60" s="16"/>
      <c r="D60" s="47"/>
      <c r="E60" s="16"/>
      <c r="F60" s="16"/>
      <c r="G60" s="16"/>
      <c r="H60" s="16"/>
      <c r="I60" s="16"/>
      <c r="J60" s="60"/>
      <c r="K60" s="16"/>
      <c r="L60" s="60"/>
      <c r="M60" s="60"/>
      <c r="N60" s="60"/>
      <c r="O60" s="60"/>
      <c r="P60" s="60"/>
      <c r="Q60" s="60"/>
      <c r="R60" s="60"/>
      <c r="S60" s="60"/>
      <c r="T60" s="60"/>
      <c r="U60" s="60"/>
      <c r="V60" s="60"/>
      <c r="W60" s="60"/>
      <c r="X60" s="60"/>
      <c r="Y60" s="60"/>
      <c r="Z60" s="60"/>
      <c r="AA60" s="60"/>
      <c r="AB60" s="16"/>
      <c r="AC60" s="16"/>
      <c r="AD60" s="64"/>
      <c r="AE60" s="16"/>
      <c r="AF60" s="18"/>
    </row>
    <row r="61" spans="2:32" ht="23">
      <c r="B61" s="14"/>
      <c r="C61" s="19" t="s">
        <v>954</v>
      </c>
      <c r="D61" s="47"/>
      <c r="E61" s="16"/>
      <c r="F61" s="16"/>
      <c r="G61" s="16"/>
      <c r="H61" s="16"/>
      <c r="I61" s="16"/>
      <c r="J61" s="60"/>
      <c r="K61" s="16"/>
      <c r="L61" s="60"/>
      <c r="M61" s="60"/>
      <c r="N61" s="60"/>
      <c r="O61" s="60"/>
      <c r="P61" s="60"/>
      <c r="Q61" s="60"/>
      <c r="R61" s="60"/>
      <c r="S61" s="60"/>
      <c r="T61" s="60"/>
      <c r="U61" s="60"/>
      <c r="V61" s="60"/>
      <c r="W61" s="60"/>
      <c r="X61" s="60"/>
      <c r="Y61" s="60"/>
      <c r="Z61" s="60"/>
      <c r="AA61" s="60"/>
      <c r="AB61" s="16"/>
      <c r="AC61" s="16"/>
      <c r="AD61" s="64"/>
      <c r="AE61" s="16"/>
      <c r="AF61" s="18"/>
    </row>
    <row r="62" spans="2:32">
      <c r="B62" s="14"/>
      <c r="C62" s="16"/>
      <c r="D62" s="47"/>
      <c r="E62" s="16"/>
      <c r="F62" s="16"/>
      <c r="G62" s="16"/>
      <c r="H62" s="16"/>
      <c r="I62" s="16"/>
      <c r="J62" s="60"/>
      <c r="K62" s="16"/>
      <c r="L62" s="60"/>
      <c r="M62" s="60"/>
      <c r="N62" s="60"/>
      <c r="O62" s="60"/>
      <c r="P62" s="60"/>
      <c r="Q62" s="60"/>
      <c r="R62" s="60"/>
      <c r="S62" s="60"/>
      <c r="T62" s="60"/>
      <c r="U62" s="60"/>
      <c r="V62" s="60"/>
      <c r="W62" s="60"/>
      <c r="X62" s="60"/>
      <c r="Y62" s="60"/>
      <c r="Z62" s="60"/>
      <c r="AA62" s="60"/>
      <c r="AB62" s="16"/>
      <c r="AC62" s="16"/>
      <c r="AD62" s="64"/>
      <c r="AE62" s="16"/>
      <c r="AF62" s="18"/>
    </row>
    <row r="63" spans="2:32">
      <c r="B63" s="14"/>
      <c r="C63" s="3" t="s">
        <v>954</v>
      </c>
      <c r="D63" s="46" t="s">
        <v>955</v>
      </c>
      <c r="E63" s="10" t="s">
        <v>956</v>
      </c>
      <c r="F63" s="163"/>
      <c r="G63" s="61">
        <f>J63+L63</f>
        <v>0</v>
      </c>
      <c r="H63" s="16"/>
      <c r="I63" s="163"/>
      <c r="J63" s="61">
        <f>SUM(N63:Y63)</f>
        <v>0</v>
      </c>
      <c r="K63" s="10" t="s">
        <v>349</v>
      </c>
      <c r="L63" s="183"/>
      <c r="M63" s="60"/>
      <c r="N63" s="183"/>
      <c r="O63" s="183"/>
      <c r="P63" s="183"/>
      <c r="Q63" s="183"/>
      <c r="R63" s="183"/>
      <c r="S63" s="183"/>
      <c r="T63" s="183"/>
      <c r="U63" s="183"/>
      <c r="V63" s="183"/>
      <c r="W63" s="183"/>
      <c r="X63" s="183"/>
      <c r="Y63" s="183"/>
      <c r="Z63" s="60"/>
      <c r="AA63" s="183"/>
      <c r="AB63" s="16"/>
      <c r="AC63" s="10" t="s">
        <v>349</v>
      </c>
      <c r="AD63" s="63"/>
      <c r="AE63" s="8" t="s">
        <v>349</v>
      </c>
      <c r="AF63" s="18"/>
    </row>
    <row r="64" spans="2:32">
      <c r="B64" s="14"/>
      <c r="C64" s="16"/>
      <c r="D64" s="46"/>
      <c r="E64" s="10" t="s">
        <v>349</v>
      </c>
      <c r="F64" s="163"/>
      <c r="G64" s="61">
        <f>J64+L64</f>
        <v>0</v>
      </c>
      <c r="H64" s="16"/>
      <c r="I64" s="163"/>
      <c r="J64" s="61">
        <f>SUM(N64:Y64)</f>
        <v>0</v>
      </c>
      <c r="K64" s="10" t="s">
        <v>349</v>
      </c>
      <c r="L64" s="183"/>
      <c r="M64" s="60"/>
      <c r="N64" s="183"/>
      <c r="O64" s="183"/>
      <c r="P64" s="183"/>
      <c r="Q64" s="183"/>
      <c r="R64" s="183"/>
      <c r="S64" s="183"/>
      <c r="T64" s="183"/>
      <c r="U64" s="183"/>
      <c r="V64" s="183"/>
      <c r="W64" s="183"/>
      <c r="X64" s="183"/>
      <c r="Y64" s="183"/>
      <c r="Z64" s="60"/>
      <c r="AA64" s="183"/>
      <c r="AB64" s="16"/>
      <c r="AC64" s="10" t="s">
        <v>349</v>
      </c>
      <c r="AD64" s="63"/>
      <c r="AE64" s="8" t="s">
        <v>349</v>
      </c>
      <c r="AF64" s="18"/>
    </row>
    <row r="65" spans="2:32">
      <c r="B65" s="14"/>
      <c r="C65" s="16"/>
      <c r="D65" s="46"/>
      <c r="E65" s="10" t="s">
        <v>349</v>
      </c>
      <c r="F65" s="163"/>
      <c r="G65" s="61">
        <f>J65+L65</f>
        <v>0</v>
      </c>
      <c r="H65" s="16"/>
      <c r="I65" s="163"/>
      <c r="J65" s="61">
        <f>SUM(N65:Y65)</f>
        <v>0</v>
      </c>
      <c r="K65" s="10" t="s">
        <v>349</v>
      </c>
      <c r="L65" s="183"/>
      <c r="M65" s="60"/>
      <c r="N65" s="183"/>
      <c r="O65" s="183"/>
      <c r="P65" s="183"/>
      <c r="Q65" s="183"/>
      <c r="R65" s="183"/>
      <c r="S65" s="183"/>
      <c r="T65" s="183"/>
      <c r="U65" s="183"/>
      <c r="V65" s="183"/>
      <c r="W65" s="183"/>
      <c r="X65" s="183"/>
      <c r="Y65" s="183"/>
      <c r="Z65" s="60"/>
      <c r="AA65" s="183"/>
      <c r="AB65" s="16"/>
      <c r="AC65" s="10" t="s">
        <v>349</v>
      </c>
      <c r="AD65" s="63"/>
      <c r="AE65" s="8" t="s">
        <v>349</v>
      </c>
      <c r="AF65" s="18"/>
    </row>
    <row r="66" spans="2:32">
      <c r="B66" s="14"/>
      <c r="C66" s="16"/>
      <c r="D66" s="46"/>
      <c r="E66" s="10" t="s">
        <v>349</v>
      </c>
      <c r="F66" s="163"/>
      <c r="G66" s="61">
        <f>J66+L66</f>
        <v>0</v>
      </c>
      <c r="H66" s="16"/>
      <c r="I66" s="163"/>
      <c r="J66" s="61">
        <f>SUM(N66:Y66)</f>
        <v>0</v>
      </c>
      <c r="K66" s="10" t="s">
        <v>349</v>
      </c>
      <c r="L66" s="183"/>
      <c r="M66" s="60"/>
      <c r="N66" s="183"/>
      <c r="O66" s="183"/>
      <c r="P66" s="183"/>
      <c r="Q66" s="183"/>
      <c r="R66" s="183"/>
      <c r="S66" s="183"/>
      <c r="T66" s="183"/>
      <c r="U66" s="183"/>
      <c r="V66" s="183"/>
      <c r="W66" s="183"/>
      <c r="X66" s="183"/>
      <c r="Y66" s="183"/>
      <c r="Z66" s="60"/>
      <c r="AA66" s="183"/>
      <c r="AB66" s="16"/>
      <c r="AC66" s="10" t="s">
        <v>349</v>
      </c>
      <c r="AD66" s="63"/>
      <c r="AE66" s="8" t="s">
        <v>349</v>
      </c>
      <c r="AF66" s="18"/>
    </row>
    <row r="67" spans="2:32">
      <c r="B67" s="2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0"/>
    </row>
    <row r="68" spans="2:3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row>
    <row r="69" spans="2:32">
      <c r="B69" s="23"/>
      <c r="C69" s="91" t="s">
        <v>957</v>
      </c>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row>
    <row r="70" spans="2:32">
      <c r="B70" s="23"/>
      <c r="C70" s="91" t="s">
        <v>958</v>
      </c>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row>
    <row r="71" spans="2:32">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spans="2:32" ht="18">
      <c r="C72" s="24" t="s">
        <v>635</v>
      </c>
    </row>
  </sheetData>
  <mergeCells count="17">
    <mergeCell ref="K3:Y3"/>
    <mergeCell ref="N7:Y7"/>
    <mergeCell ref="C59:E59"/>
    <mergeCell ref="J9:J10"/>
    <mergeCell ref="D9:D10"/>
    <mergeCell ref="AD9:AD10"/>
    <mergeCell ref="C18:E18"/>
    <mergeCell ref="G9:G10"/>
    <mergeCell ref="AE9:AE10"/>
    <mergeCell ref="E9:E10"/>
    <mergeCell ref="AC9:AC10"/>
    <mergeCell ref="K9:K10"/>
    <mergeCell ref="L9:L10"/>
    <mergeCell ref="AA9:AA10"/>
    <mergeCell ref="N9:Y9"/>
    <mergeCell ref="F9:F10"/>
    <mergeCell ref="I9:I10"/>
  </mergeCells>
  <conditionalFormatting sqref="E11:E16 K11:K16 K63:K66 AC63:AC66">
    <cfRule type="cellIs" dxfId="215" priority="7" operator="equal">
      <formula>"[select]"</formula>
    </cfRule>
    <cfRule type="cellIs" dxfId="214" priority="9" operator="equal">
      <formula>""</formula>
    </cfRule>
  </conditionalFormatting>
  <conditionalFormatting sqref="E20:E57 K20:K57 AC20:AC57">
    <cfRule type="cellIs" dxfId="213" priority="1" operator="equal">
      <formula>"[select]"</formula>
    </cfRule>
    <cfRule type="cellIs" dxfId="212" priority="2" operator="equal">
      <formula>""</formula>
    </cfRule>
  </conditionalFormatting>
  <conditionalFormatting sqref="E63:E66">
    <cfRule type="cellIs" dxfId="211" priority="5" operator="equal">
      <formula>"[select]"</formula>
    </cfRule>
    <cfRule type="cellIs" dxfId="210" priority="6" operator="equal">
      <formula>""</formula>
    </cfRule>
  </conditionalFormatting>
  <conditionalFormatting sqref="AC11:AC16">
    <cfRule type="cellIs" dxfId="209" priority="3" operator="equal">
      <formula>"[select]"</formula>
    </cfRule>
    <cfRule type="cellIs" dxfId="208" priority="4" operator="equal">
      <formula>""</formula>
    </cfRule>
  </conditionalFormatting>
  <dataValidations count="5">
    <dataValidation type="list" allowBlank="1" showInputMessage="1" sqref="AE63:AE66 AE11:AE16 AE20:AE57" xr:uid="{00000000-0002-0000-1200-000000000000}">
      <formula1>"[select],L,kL"</formula1>
    </dataValidation>
    <dataValidation type="list" allowBlank="1" showInputMessage="1" sqref="AC11:AC16 AC63:AC66 AC20:AC57" xr:uid="{00000000-0002-0000-1200-000001000000}">
      <formula1>"[select],Horizontal,Vertical,Buried or Underground"</formula1>
    </dataValidation>
    <dataValidation type="list" allowBlank="1" showInputMessage="1" sqref="E63:E66" xr:uid="{00000000-0002-0000-1200-000002000000}">
      <formula1>"[select],ULP,PULP,RON98,LPG,Low aromatic ULP/Opal,Avgas 100,Avgas LL,E10,Fuel Oil,Heating Oil,Jet Kerosene,Biodiesel"</formula1>
    </dataValidation>
    <dataValidation type="list" allowBlank="1" showInputMessage="1" sqref="K11:K16 K20:K57" xr:uid="{126ECED1-799D-4663-8AE8-70409B44C541}">
      <formula1>"[select],L,kL,kg,Tonne"</formula1>
    </dataValidation>
    <dataValidation type="list" allowBlank="1" showInputMessage="1" sqref="K63:K66" xr:uid="{52B97F36-80F1-455B-AC3C-9CDB11880E25}">
      <formula1>"[select],L,kL,kg,Tonne,m³"</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9">
    <tabColor theme="7"/>
  </sheetPr>
  <dimension ref="A2:W69"/>
  <sheetViews>
    <sheetView topLeftCell="C1" zoomScale="85" zoomScaleNormal="85" workbookViewId="0">
      <selection activeCell="I12" sqref="I12:I15"/>
    </sheetView>
  </sheetViews>
  <sheetFormatPr baseColWidth="10" defaultColWidth="9.1640625" defaultRowHeight="16"/>
  <cols>
    <col min="1" max="1" width="2.6640625" style="141" customWidth="1"/>
    <col min="2" max="2" width="2.6640625" style="1" customWidth="1"/>
    <col min="3" max="3" width="35.6640625" style="1" customWidth="1"/>
    <col min="4" max="4" width="20.6640625" style="1" customWidth="1"/>
    <col min="5" max="5" width="13.33203125" style="1" customWidth="1"/>
    <col min="6" max="7" width="20.6640625" style="1" customWidth="1"/>
    <col min="8" max="20" width="13.33203125" style="1" customWidth="1"/>
    <col min="21" max="21" width="2.6640625" style="1" customWidth="1"/>
    <col min="22" max="22" width="15.6640625" style="1" customWidth="1"/>
    <col min="23" max="24" width="2.6640625" style="1" customWidth="1"/>
    <col min="25" max="16384" width="9.1640625" style="1"/>
  </cols>
  <sheetData>
    <row r="2" spans="2:23">
      <c r="B2" s="11"/>
      <c r="C2" s="12"/>
      <c r="D2" s="12"/>
      <c r="E2" s="12"/>
      <c r="F2" s="12"/>
      <c r="G2" s="12"/>
      <c r="H2" s="12"/>
      <c r="I2" s="12"/>
      <c r="J2" s="12"/>
      <c r="K2" s="12"/>
      <c r="L2" s="12"/>
      <c r="M2" s="12"/>
      <c r="N2" s="12"/>
      <c r="O2" s="12"/>
      <c r="P2" s="12"/>
      <c r="Q2" s="12"/>
      <c r="R2" s="12"/>
      <c r="S2" s="12"/>
      <c r="T2" s="12"/>
      <c r="U2" s="12"/>
      <c r="V2" s="12"/>
      <c r="W2" s="13"/>
    </row>
    <row r="3" spans="2:23" ht="23">
      <c r="B3" s="14"/>
      <c r="C3" s="15" t="s">
        <v>9</v>
      </c>
      <c r="D3" s="17"/>
      <c r="E3" s="16"/>
      <c r="F3" s="16"/>
      <c r="G3" s="17" t="s">
        <v>959</v>
      </c>
      <c r="H3" s="17"/>
      <c r="I3" s="16"/>
      <c r="J3" s="16"/>
      <c r="K3" s="16"/>
      <c r="L3" s="16"/>
      <c r="M3" s="16"/>
      <c r="N3" s="16"/>
      <c r="O3" s="16"/>
      <c r="P3" s="16"/>
      <c r="Q3" s="16"/>
      <c r="R3" s="16"/>
      <c r="S3" s="16"/>
      <c r="T3" s="16"/>
      <c r="U3" s="16"/>
      <c r="V3" s="16"/>
      <c r="W3" s="18"/>
    </row>
    <row r="4" spans="2:23" ht="23">
      <c r="B4" s="14"/>
      <c r="C4" s="15" t="s">
        <v>11</v>
      </c>
      <c r="D4" s="17"/>
      <c r="E4" s="16"/>
      <c r="F4" s="16"/>
      <c r="G4" s="17" t="s">
        <v>960</v>
      </c>
      <c r="H4" s="17"/>
      <c r="I4" s="16"/>
      <c r="J4" s="16"/>
      <c r="K4" s="16"/>
      <c r="L4" s="17"/>
      <c r="M4" s="16"/>
      <c r="N4" s="16"/>
      <c r="O4" s="17"/>
      <c r="P4" s="16"/>
      <c r="Q4" s="16"/>
      <c r="R4" s="16"/>
      <c r="S4" s="17"/>
      <c r="T4" s="17"/>
      <c r="U4" s="16"/>
      <c r="V4" s="16"/>
      <c r="W4" s="18"/>
    </row>
    <row r="5" spans="2:23" ht="80" customHeight="1">
      <c r="B5" s="14"/>
      <c r="C5" s="16"/>
      <c r="D5" s="16"/>
      <c r="E5" s="16"/>
      <c r="F5" s="16"/>
      <c r="G5" s="674" t="s">
        <v>961</v>
      </c>
      <c r="H5" s="675"/>
      <c r="I5" s="675"/>
      <c r="J5" s="675"/>
      <c r="K5" s="675"/>
      <c r="L5" s="675"/>
      <c r="M5" s="675"/>
      <c r="N5" s="675"/>
      <c r="O5" s="675"/>
      <c r="P5" s="675"/>
      <c r="Q5" s="675"/>
      <c r="R5" s="675"/>
      <c r="S5" s="675"/>
      <c r="T5" s="676"/>
      <c r="U5" s="16"/>
      <c r="V5" s="16"/>
      <c r="W5" s="18"/>
    </row>
    <row r="6" spans="2:23" ht="80" customHeight="1">
      <c r="B6" s="14"/>
      <c r="C6" s="19" t="s">
        <v>962</v>
      </c>
      <c r="D6" s="16"/>
      <c r="E6" s="16"/>
      <c r="F6" s="16"/>
      <c r="G6" s="677"/>
      <c r="H6" s="678"/>
      <c r="I6" s="678"/>
      <c r="J6" s="678"/>
      <c r="K6" s="678"/>
      <c r="L6" s="678"/>
      <c r="M6" s="678"/>
      <c r="N6" s="678"/>
      <c r="O6" s="678"/>
      <c r="P6" s="678"/>
      <c r="Q6" s="678"/>
      <c r="R6" s="678"/>
      <c r="S6" s="678"/>
      <c r="T6" s="679"/>
      <c r="U6" s="244"/>
      <c r="V6" s="16"/>
      <c r="W6" s="18"/>
    </row>
    <row r="7" spans="2:23">
      <c r="B7" s="14"/>
      <c r="C7" s="16"/>
      <c r="D7" s="16"/>
      <c r="E7" s="16"/>
      <c r="F7" s="16"/>
      <c r="G7" s="680"/>
      <c r="H7" s="681"/>
      <c r="I7" s="681"/>
      <c r="J7" s="681"/>
      <c r="K7" s="681"/>
      <c r="L7" s="681"/>
      <c r="M7" s="681"/>
      <c r="N7" s="681"/>
      <c r="O7" s="681"/>
      <c r="P7" s="681"/>
      <c r="Q7" s="681"/>
      <c r="R7" s="681"/>
      <c r="S7" s="681"/>
      <c r="T7" s="682"/>
      <c r="U7" s="16"/>
      <c r="V7" s="244"/>
      <c r="W7" s="18"/>
    </row>
    <row r="8" spans="2:23">
      <c r="B8" s="14"/>
      <c r="C8" s="16"/>
      <c r="D8" s="16"/>
      <c r="E8" s="16"/>
      <c r="F8" s="16"/>
      <c r="G8" s="48" t="s">
        <v>963</v>
      </c>
      <c r="H8" s="16"/>
      <c r="I8" s="671" t="s">
        <v>964</v>
      </c>
      <c r="J8" s="672"/>
      <c r="K8" s="672"/>
      <c r="L8" s="672"/>
      <c r="M8" s="672"/>
      <c r="N8" s="672"/>
      <c r="O8" s="672"/>
      <c r="P8" s="672"/>
      <c r="Q8" s="672"/>
      <c r="R8" s="672"/>
      <c r="S8" s="672"/>
      <c r="T8" s="673"/>
      <c r="U8" s="16"/>
      <c r="V8" s="16"/>
      <c r="W8" s="18"/>
    </row>
    <row r="9" spans="2:23" ht="18">
      <c r="B9" s="14"/>
      <c r="C9" s="33" t="s">
        <v>965</v>
      </c>
      <c r="D9" s="16"/>
      <c r="E9" s="16"/>
      <c r="F9" s="16"/>
      <c r="G9" s="16"/>
      <c r="H9" s="16"/>
      <c r="I9" s="16"/>
      <c r="J9" s="16"/>
      <c r="K9" s="16"/>
      <c r="L9" s="16"/>
      <c r="M9" s="16"/>
      <c r="N9" s="16"/>
      <c r="O9" s="16"/>
      <c r="P9" s="16"/>
      <c r="Q9" s="16"/>
      <c r="R9" s="16"/>
      <c r="S9" s="16"/>
      <c r="T9" s="16"/>
      <c r="U9" s="16"/>
      <c r="V9" s="16"/>
      <c r="W9" s="18"/>
    </row>
    <row r="10" spans="2:23">
      <c r="B10" s="14"/>
      <c r="C10" s="16"/>
      <c r="D10" s="16"/>
      <c r="E10" s="16"/>
      <c r="F10" s="16"/>
      <c r="G10" s="16"/>
      <c r="H10" s="16"/>
      <c r="I10" s="657" t="s">
        <v>966</v>
      </c>
      <c r="J10" s="658"/>
      <c r="K10" s="658"/>
      <c r="L10" s="658"/>
      <c r="M10" s="658"/>
      <c r="N10" s="658"/>
      <c r="O10" s="658"/>
      <c r="P10" s="658"/>
      <c r="Q10" s="658"/>
      <c r="R10" s="658"/>
      <c r="S10" s="658"/>
      <c r="T10" s="659"/>
      <c r="U10" s="16"/>
      <c r="V10" s="666" t="s">
        <v>967</v>
      </c>
      <c r="W10" s="18"/>
    </row>
    <row r="11" spans="2:23">
      <c r="B11" s="14"/>
      <c r="C11" s="111" t="s">
        <v>968</v>
      </c>
      <c r="D11" s="111" t="s">
        <v>287</v>
      </c>
      <c r="E11" s="111" t="s">
        <v>969</v>
      </c>
      <c r="F11" s="111" t="s">
        <v>970</v>
      </c>
      <c r="G11" s="111" t="s">
        <v>971</v>
      </c>
      <c r="H11" s="111" t="s">
        <v>477</v>
      </c>
      <c r="I11" s="111" t="s">
        <v>557</v>
      </c>
      <c r="J11" s="111" t="s">
        <v>558</v>
      </c>
      <c r="K11" s="111" t="s">
        <v>559</v>
      </c>
      <c r="L11" s="111" t="s">
        <v>560</v>
      </c>
      <c r="M11" s="111" t="s">
        <v>561</v>
      </c>
      <c r="N11" s="111" t="s">
        <v>562</v>
      </c>
      <c r="O11" s="111" t="s">
        <v>563</v>
      </c>
      <c r="P11" s="111" t="s">
        <v>564</v>
      </c>
      <c r="Q11" s="111" t="s">
        <v>565</v>
      </c>
      <c r="R11" s="111" t="s">
        <v>566</v>
      </c>
      <c r="S11" s="111" t="s">
        <v>567</v>
      </c>
      <c r="T11" s="111" t="s">
        <v>568</v>
      </c>
      <c r="U11" s="16"/>
      <c r="V11" s="666"/>
      <c r="W11" s="18"/>
    </row>
    <row r="12" spans="2:23">
      <c r="B12" s="14"/>
      <c r="C12" s="83" t="s">
        <v>972</v>
      </c>
      <c r="D12" s="27" t="s">
        <v>973</v>
      </c>
      <c r="E12" s="10" t="s">
        <v>956</v>
      </c>
      <c r="F12" s="252">
        <v>512180.45</v>
      </c>
      <c r="G12" s="96">
        <f>SUM(I12:T12)</f>
        <v>203644.2</v>
      </c>
      <c r="H12" s="140" t="s">
        <v>911</v>
      </c>
      <c r="I12" s="248">
        <v>38440.35</v>
      </c>
      <c r="J12" s="248">
        <v>52027.9</v>
      </c>
      <c r="K12" s="248">
        <v>40484.400000000001</v>
      </c>
      <c r="L12" s="248">
        <v>29162.5</v>
      </c>
      <c r="M12" s="248">
        <v>21972.85</v>
      </c>
      <c r="N12" s="248">
        <v>21556.2</v>
      </c>
      <c r="O12" s="248"/>
      <c r="P12" s="248"/>
      <c r="Q12" s="248"/>
      <c r="R12" s="248"/>
      <c r="S12" s="248"/>
      <c r="T12" s="248"/>
      <c r="U12" s="16"/>
      <c r="V12" s="245">
        <v>50</v>
      </c>
      <c r="W12" s="18"/>
    </row>
    <row r="13" spans="2:23">
      <c r="B13" s="14"/>
      <c r="C13" s="83" t="s">
        <v>974</v>
      </c>
      <c r="D13" s="27" t="s">
        <v>975</v>
      </c>
      <c r="E13" s="10" t="s">
        <v>956</v>
      </c>
      <c r="F13" s="252">
        <v>51218.044999999998</v>
      </c>
      <c r="G13" s="96">
        <f t="shared" ref="G13:G15" si="0">SUM(I13:T13)</f>
        <v>20364.420000000002</v>
      </c>
      <c r="H13" s="140" t="s">
        <v>911</v>
      </c>
      <c r="I13" s="248">
        <v>3844.0349999999999</v>
      </c>
      <c r="J13" s="248">
        <v>5202.7900000000009</v>
      </c>
      <c r="K13" s="248">
        <v>4048.4400000000005</v>
      </c>
      <c r="L13" s="248">
        <v>2916.25</v>
      </c>
      <c r="M13" s="248">
        <v>2197.2849999999999</v>
      </c>
      <c r="N13" s="248">
        <v>2155.6200000000003</v>
      </c>
      <c r="O13" s="248"/>
      <c r="P13" s="248"/>
      <c r="Q13" s="248"/>
      <c r="R13" s="248"/>
      <c r="S13" s="248"/>
      <c r="T13" s="248"/>
      <c r="U13" s="16"/>
      <c r="V13" s="245">
        <v>5</v>
      </c>
      <c r="W13" s="18"/>
    </row>
    <row r="14" spans="2:23">
      <c r="B14" s="14"/>
      <c r="C14" s="83" t="s">
        <v>974</v>
      </c>
      <c r="D14" s="27" t="s">
        <v>976</v>
      </c>
      <c r="E14" s="10" t="s">
        <v>956</v>
      </c>
      <c r="F14" s="252">
        <v>51218.044999999998</v>
      </c>
      <c r="G14" s="96">
        <f t="shared" si="0"/>
        <v>20364.420000000002</v>
      </c>
      <c r="H14" s="140" t="s">
        <v>911</v>
      </c>
      <c r="I14" s="248">
        <v>3844.0349999999999</v>
      </c>
      <c r="J14" s="248">
        <v>5202.7900000000009</v>
      </c>
      <c r="K14" s="248">
        <v>4048.4400000000005</v>
      </c>
      <c r="L14" s="248">
        <v>2916.25</v>
      </c>
      <c r="M14" s="248">
        <v>2197.2849999999999</v>
      </c>
      <c r="N14" s="248">
        <v>2155.6200000000003</v>
      </c>
      <c r="O14" s="248"/>
      <c r="P14" s="248"/>
      <c r="Q14" s="248"/>
      <c r="R14" s="248"/>
      <c r="S14" s="248"/>
      <c r="T14" s="248"/>
      <c r="U14" s="16"/>
      <c r="V14" s="245">
        <v>5</v>
      </c>
      <c r="W14" s="18"/>
    </row>
    <row r="15" spans="2:23">
      <c r="B15" s="14"/>
      <c r="C15" s="83" t="s">
        <v>977</v>
      </c>
      <c r="D15" s="27" t="s">
        <v>978</v>
      </c>
      <c r="E15" s="10" t="s">
        <v>956</v>
      </c>
      <c r="F15" s="252">
        <v>409744.36</v>
      </c>
      <c r="G15" s="96">
        <f t="shared" si="0"/>
        <v>162915.36000000002</v>
      </c>
      <c r="H15" s="140" t="s">
        <v>911</v>
      </c>
      <c r="I15" s="248">
        <v>30752.28</v>
      </c>
      <c r="J15" s="248">
        <v>41622.320000000007</v>
      </c>
      <c r="K15" s="248">
        <v>32387.520000000004</v>
      </c>
      <c r="L15" s="248">
        <v>23330</v>
      </c>
      <c r="M15" s="248">
        <v>17578.28</v>
      </c>
      <c r="N15" s="248">
        <v>17244.960000000003</v>
      </c>
      <c r="O15" s="248"/>
      <c r="P15" s="248"/>
      <c r="Q15" s="248"/>
      <c r="R15" s="248"/>
      <c r="S15" s="248"/>
      <c r="T15" s="248"/>
      <c r="U15" s="16"/>
      <c r="V15" s="245">
        <v>40</v>
      </c>
      <c r="W15" s="18"/>
    </row>
    <row r="16" spans="2:23">
      <c r="B16" s="14"/>
      <c r="C16" s="16"/>
      <c r="D16" s="16"/>
      <c r="E16" s="16"/>
      <c r="F16" s="231"/>
      <c r="G16" s="16"/>
      <c r="H16" s="16"/>
      <c r="I16" s="16"/>
      <c r="J16" s="16"/>
      <c r="K16" s="16"/>
      <c r="L16" s="16"/>
      <c r="M16" s="16"/>
      <c r="N16" s="16"/>
      <c r="O16" s="16"/>
      <c r="P16" s="16"/>
      <c r="Q16" s="16"/>
      <c r="R16" s="16"/>
      <c r="S16" s="16"/>
      <c r="T16" s="16"/>
      <c r="U16" s="16"/>
      <c r="V16" s="16"/>
      <c r="W16" s="18"/>
    </row>
    <row r="17" spans="2:23">
      <c r="B17" s="14"/>
      <c r="C17" s="618" t="s">
        <v>979</v>
      </c>
      <c r="D17" s="620"/>
      <c r="E17" s="10" t="s">
        <v>956</v>
      </c>
      <c r="F17" s="252">
        <v>1024360.9</v>
      </c>
      <c r="G17" s="96">
        <f>SUM(I17:T17)</f>
        <v>407288.40000000008</v>
      </c>
      <c r="H17" s="10" t="s">
        <v>911</v>
      </c>
      <c r="I17" s="96">
        <f t="shared" ref="I17:N17" si="1">SUM(I12:I15)</f>
        <v>76880.7</v>
      </c>
      <c r="J17" s="96">
        <f t="shared" si="1"/>
        <v>104055.80000000002</v>
      </c>
      <c r="K17" s="96">
        <f t="shared" si="1"/>
        <v>80968.800000000017</v>
      </c>
      <c r="L17" s="96">
        <f t="shared" si="1"/>
        <v>58325</v>
      </c>
      <c r="M17" s="96">
        <f t="shared" si="1"/>
        <v>43945.7</v>
      </c>
      <c r="N17" s="96">
        <f t="shared" si="1"/>
        <v>43112.4</v>
      </c>
      <c r="O17" s="96"/>
      <c r="P17" s="96"/>
      <c r="Q17" s="96"/>
      <c r="R17" s="96"/>
      <c r="S17" s="96"/>
      <c r="T17" s="96"/>
      <c r="U17" s="16"/>
      <c r="V17" s="245">
        <f>SUM(V12:V15)</f>
        <v>100</v>
      </c>
      <c r="W17" s="18"/>
    </row>
    <row r="18" spans="2:23">
      <c r="B18" s="14"/>
      <c r="C18" s="16"/>
      <c r="D18" s="16"/>
      <c r="E18" s="16"/>
      <c r="F18" s="16"/>
      <c r="G18" s="16"/>
      <c r="H18" s="16"/>
      <c r="I18" s="16"/>
      <c r="J18" s="16"/>
      <c r="K18" s="16"/>
      <c r="L18" s="16"/>
      <c r="M18" s="16"/>
      <c r="N18" s="16"/>
      <c r="O18" s="16"/>
      <c r="P18" s="16"/>
      <c r="Q18" s="16"/>
      <c r="R18" s="16"/>
      <c r="S18" s="16"/>
      <c r="T18" s="16"/>
      <c r="U18" s="16"/>
      <c r="V18" s="16"/>
      <c r="W18" s="18"/>
    </row>
    <row r="19" spans="2:23" ht="18">
      <c r="B19" s="14"/>
      <c r="C19" s="33" t="s">
        <v>980</v>
      </c>
      <c r="D19" s="16"/>
      <c r="E19" s="16"/>
      <c r="F19" s="16"/>
      <c r="G19" s="16"/>
      <c r="H19" s="16"/>
      <c r="I19" s="16"/>
      <c r="J19" s="16"/>
      <c r="K19" s="16"/>
      <c r="L19" s="16"/>
      <c r="M19" s="16"/>
      <c r="N19" s="16"/>
      <c r="O19" s="16"/>
      <c r="P19" s="16"/>
      <c r="Q19" s="16"/>
      <c r="R19" s="16"/>
      <c r="S19" s="16"/>
      <c r="T19" s="16"/>
      <c r="U19" s="16"/>
      <c r="V19" s="16"/>
      <c r="W19" s="18"/>
    </row>
    <row r="20" spans="2:23" ht="28">
      <c r="B20" s="14"/>
      <c r="C20" s="111" t="s">
        <v>968</v>
      </c>
      <c r="D20" s="111" t="s">
        <v>287</v>
      </c>
      <c r="E20" s="111" t="s">
        <v>981</v>
      </c>
      <c r="F20" s="208" t="s">
        <v>982</v>
      </c>
      <c r="G20" s="111" t="s">
        <v>983</v>
      </c>
      <c r="H20" s="111" t="s">
        <v>984</v>
      </c>
      <c r="I20" s="111" t="s">
        <v>985</v>
      </c>
      <c r="J20" s="16"/>
      <c r="K20" s="16"/>
      <c r="L20" s="16"/>
      <c r="M20" s="16"/>
      <c r="N20" s="16"/>
      <c r="O20" s="16"/>
      <c r="P20" s="16"/>
      <c r="Q20" s="16"/>
      <c r="R20" s="16"/>
      <c r="S20" s="16"/>
      <c r="T20" s="16"/>
      <c r="U20" s="16"/>
      <c r="V20" s="16"/>
      <c r="W20" s="18"/>
    </row>
    <row r="21" spans="2:23">
      <c r="B21" s="14"/>
      <c r="C21" s="83" t="s">
        <v>986</v>
      </c>
      <c r="D21" s="27" t="s">
        <v>973</v>
      </c>
      <c r="E21" s="246">
        <v>1500</v>
      </c>
      <c r="F21" s="10" t="s">
        <v>349</v>
      </c>
      <c r="G21" s="113"/>
      <c r="H21" s="114"/>
      <c r="I21" s="10" t="s">
        <v>987</v>
      </c>
      <c r="J21" s="16"/>
      <c r="K21" s="16"/>
      <c r="L21" s="16"/>
      <c r="M21" s="16"/>
      <c r="N21" s="16"/>
      <c r="O21" s="16"/>
      <c r="P21" s="16"/>
      <c r="Q21" s="16"/>
      <c r="R21" s="16"/>
      <c r="S21" s="16"/>
      <c r="T21" s="16"/>
      <c r="U21" s="16"/>
      <c r="V21" s="16"/>
      <c r="W21" s="18"/>
    </row>
    <row r="22" spans="2:23">
      <c r="B22" s="14"/>
      <c r="C22" s="16"/>
      <c r="D22" s="27" t="s">
        <v>975</v>
      </c>
      <c r="E22" s="247">
        <v>30</v>
      </c>
      <c r="F22" s="10" t="s">
        <v>349</v>
      </c>
      <c r="G22" s="113"/>
      <c r="H22" s="114"/>
      <c r="I22" s="10" t="s">
        <v>987</v>
      </c>
      <c r="J22" s="16"/>
      <c r="K22" s="16"/>
      <c r="L22" s="16"/>
      <c r="M22" s="16"/>
      <c r="N22" s="16"/>
      <c r="O22" s="16"/>
      <c r="P22" s="16"/>
      <c r="Q22" s="16"/>
      <c r="R22" s="16"/>
      <c r="S22" s="16"/>
      <c r="T22" s="16"/>
      <c r="U22" s="16"/>
      <c r="V22" s="16"/>
      <c r="W22" s="18"/>
    </row>
    <row r="23" spans="2:23">
      <c r="B23" s="14"/>
      <c r="C23" s="16"/>
      <c r="D23" s="27" t="s">
        <v>976</v>
      </c>
      <c r="E23" s="247">
        <v>30</v>
      </c>
      <c r="F23" s="10" t="s">
        <v>349</v>
      </c>
      <c r="G23" s="113"/>
      <c r="H23" s="114"/>
      <c r="I23" s="10" t="s">
        <v>987</v>
      </c>
      <c r="J23" s="16"/>
      <c r="K23" s="16"/>
      <c r="L23" s="16"/>
      <c r="M23" s="16"/>
      <c r="N23" s="16"/>
      <c r="O23" s="16"/>
      <c r="P23" s="16"/>
      <c r="Q23" s="16"/>
      <c r="R23" s="16"/>
      <c r="S23" s="16"/>
      <c r="T23" s="16"/>
      <c r="U23" s="16"/>
      <c r="V23" s="16"/>
      <c r="W23" s="18"/>
    </row>
    <row r="24" spans="2:23">
      <c r="B24" s="14"/>
      <c r="C24" s="16"/>
      <c r="D24" s="27" t="s">
        <v>978</v>
      </c>
      <c r="E24" s="247">
        <v>350</v>
      </c>
      <c r="F24" s="10" t="s">
        <v>349</v>
      </c>
      <c r="G24" s="113"/>
      <c r="H24" s="114"/>
      <c r="I24" s="10" t="s">
        <v>987</v>
      </c>
      <c r="J24" s="16"/>
      <c r="K24" s="16"/>
      <c r="L24" s="16"/>
      <c r="M24" s="16"/>
      <c r="N24" s="16"/>
      <c r="O24" s="16"/>
      <c r="P24" s="16"/>
      <c r="Q24" s="16"/>
      <c r="R24" s="16"/>
      <c r="S24" s="16"/>
      <c r="T24" s="16"/>
      <c r="U24" s="16"/>
      <c r="V24" s="16"/>
      <c r="W24" s="18"/>
    </row>
    <row r="25" spans="2:23">
      <c r="B25" s="21"/>
      <c r="C25" s="2"/>
      <c r="D25" s="2"/>
      <c r="E25" s="2"/>
      <c r="F25" s="2"/>
      <c r="G25" s="2"/>
      <c r="H25" s="2"/>
      <c r="I25" s="2"/>
      <c r="J25" s="2"/>
      <c r="K25" s="2"/>
      <c r="L25" s="2"/>
      <c r="M25" s="2"/>
      <c r="N25" s="2"/>
      <c r="O25" s="2"/>
      <c r="P25" s="2"/>
      <c r="Q25" s="2"/>
      <c r="R25" s="2"/>
      <c r="S25" s="2"/>
      <c r="T25" s="2"/>
      <c r="U25" s="2"/>
      <c r="V25" s="2"/>
      <c r="W25" s="20"/>
    </row>
    <row r="26" spans="2:23" hidden="1">
      <c r="B26" s="23"/>
      <c r="C26" s="91" t="s">
        <v>988</v>
      </c>
      <c r="D26" s="91" t="s">
        <v>986</v>
      </c>
      <c r="E26" s="91" t="s">
        <v>989</v>
      </c>
      <c r="F26" s="23"/>
      <c r="G26" s="23"/>
      <c r="H26" s="23"/>
      <c r="I26" s="23"/>
      <c r="J26" s="23"/>
      <c r="K26" s="23"/>
      <c r="L26" s="23"/>
      <c r="M26" s="23"/>
      <c r="N26" s="23"/>
      <c r="O26" s="23"/>
      <c r="P26" s="23"/>
      <c r="Q26" s="23"/>
      <c r="R26" s="23"/>
      <c r="S26" s="23"/>
      <c r="T26" s="23"/>
      <c r="U26" s="23"/>
      <c r="V26" s="23"/>
      <c r="W26" s="23"/>
    </row>
    <row r="27" spans="2:23" hidden="1">
      <c r="B27" s="23"/>
      <c r="C27" s="91" t="s">
        <v>349</v>
      </c>
      <c r="D27" s="91" t="s">
        <v>349</v>
      </c>
      <c r="E27" s="91" t="s">
        <v>349</v>
      </c>
      <c r="F27" s="91"/>
      <c r="G27" s="91"/>
      <c r="H27" s="23"/>
      <c r="I27" s="23"/>
      <c r="J27" s="23"/>
      <c r="K27" s="23"/>
      <c r="L27" s="23"/>
      <c r="M27" s="23"/>
      <c r="N27" s="23"/>
      <c r="O27" s="23"/>
      <c r="P27" s="23"/>
      <c r="Q27" s="23"/>
      <c r="R27" s="23"/>
      <c r="S27" s="23"/>
      <c r="T27" s="23"/>
      <c r="U27" s="23"/>
      <c r="V27" s="23"/>
      <c r="W27" s="23"/>
    </row>
    <row r="28" spans="2:23" hidden="1">
      <c r="B28" s="23"/>
      <c r="C28" s="91" t="s">
        <v>987</v>
      </c>
      <c r="D28" s="91" t="s">
        <v>990</v>
      </c>
      <c r="E28" s="91" t="s">
        <v>990</v>
      </c>
      <c r="F28" s="91"/>
      <c r="G28" s="91"/>
      <c r="H28" s="23"/>
      <c r="I28" s="23"/>
      <c r="J28" s="23"/>
      <c r="K28" s="23"/>
      <c r="L28" s="23"/>
      <c r="M28" s="23"/>
      <c r="N28" s="23"/>
      <c r="O28" s="23"/>
      <c r="P28" s="23"/>
      <c r="Q28" s="23"/>
      <c r="R28" s="23"/>
      <c r="S28" s="23"/>
      <c r="T28" s="23"/>
      <c r="U28" s="23"/>
      <c r="V28" s="23"/>
      <c r="W28" s="23"/>
    </row>
    <row r="29" spans="2:23" hidden="1">
      <c r="B29" s="23"/>
      <c r="C29" s="91" t="s">
        <v>991</v>
      </c>
      <c r="D29" s="91" t="s">
        <v>992</v>
      </c>
      <c r="E29" s="91" t="s">
        <v>993</v>
      </c>
      <c r="F29" s="91"/>
      <c r="G29" s="91"/>
      <c r="H29" s="23"/>
      <c r="I29" s="23"/>
      <c r="J29" s="23"/>
      <c r="K29" s="23"/>
      <c r="L29" s="23"/>
      <c r="M29" s="23"/>
      <c r="N29" s="23"/>
      <c r="O29" s="23"/>
      <c r="P29" s="23"/>
      <c r="Q29" s="23"/>
      <c r="R29" s="23"/>
      <c r="S29" s="23"/>
      <c r="T29" s="23"/>
      <c r="U29" s="23"/>
      <c r="V29" s="23"/>
      <c r="W29" s="23"/>
    </row>
    <row r="30" spans="2:23" hidden="1">
      <c r="B30" s="23"/>
      <c r="C30" s="91" t="s">
        <v>994</v>
      </c>
      <c r="D30" s="91" t="s">
        <v>995</v>
      </c>
      <c r="E30" s="91" t="s">
        <v>996</v>
      </c>
      <c r="F30" s="91"/>
      <c r="G30" s="91"/>
      <c r="H30" s="23"/>
      <c r="I30" s="23"/>
      <c r="J30" s="23"/>
      <c r="K30" s="23"/>
      <c r="L30" s="23"/>
      <c r="M30" s="23"/>
      <c r="N30" s="23"/>
      <c r="O30" s="23"/>
      <c r="P30" s="23"/>
      <c r="Q30" s="23"/>
      <c r="R30" s="23"/>
      <c r="S30" s="23"/>
      <c r="T30" s="23"/>
      <c r="U30" s="23"/>
      <c r="V30" s="23"/>
      <c r="W30" s="23"/>
    </row>
    <row r="31" spans="2:23" hidden="1">
      <c r="B31" s="23"/>
      <c r="C31" s="91" t="s">
        <v>997</v>
      </c>
      <c r="D31" s="91" t="s">
        <v>998</v>
      </c>
      <c r="E31" s="91" t="s">
        <v>999</v>
      </c>
      <c r="F31" s="91"/>
      <c r="G31" s="91"/>
      <c r="H31" s="23"/>
      <c r="I31" s="23"/>
      <c r="J31" s="23"/>
      <c r="K31" s="23"/>
      <c r="L31" s="23"/>
      <c r="M31" s="23"/>
      <c r="N31" s="23"/>
      <c r="O31" s="23"/>
      <c r="P31" s="23"/>
      <c r="Q31" s="23"/>
      <c r="R31" s="23"/>
      <c r="S31" s="23"/>
      <c r="T31" s="23"/>
      <c r="U31" s="23"/>
      <c r="V31" s="23"/>
      <c r="W31" s="23"/>
    </row>
    <row r="32" spans="2:23" hidden="1">
      <c r="B32" s="23"/>
      <c r="C32" s="91" t="s">
        <v>1000</v>
      </c>
      <c r="D32" s="91" t="s">
        <v>1001</v>
      </c>
      <c r="E32" s="91" t="s">
        <v>1002</v>
      </c>
      <c r="F32" s="91"/>
      <c r="G32" s="91"/>
      <c r="H32" s="23"/>
      <c r="I32" s="23"/>
      <c r="J32" s="23"/>
      <c r="K32" s="23"/>
      <c r="L32" s="23"/>
      <c r="M32" s="23"/>
      <c r="N32" s="23"/>
      <c r="O32" s="23"/>
      <c r="P32" s="23"/>
      <c r="Q32" s="23"/>
      <c r="R32" s="23"/>
      <c r="S32" s="23"/>
      <c r="T32" s="23"/>
      <c r="U32" s="23"/>
      <c r="V32" s="23"/>
      <c r="W32" s="23"/>
    </row>
    <row r="33" spans="2:23" hidden="1">
      <c r="B33" s="23"/>
      <c r="C33" s="91" t="s">
        <v>1003</v>
      </c>
      <c r="D33" s="91" t="s">
        <v>1004</v>
      </c>
      <c r="E33" s="91" t="s">
        <v>1005</v>
      </c>
      <c r="F33" s="91"/>
      <c r="G33" s="91"/>
      <c r="H33" s="23"/>
      <c r="I33" s="23"/>
      <c r="J33" s="23"/>
      <c r="K33" s="23"/>
      <c r="L33" s="23"/>
      <c r="M33" s="23"/>
      <c r="N33" s="23"/>
      <c r="O33" s="23"/>
      <c r="P33" s="23"/>
      <c r="Q33" s="23"/>
      <c r="R33" s="23"/>
      <c r="S33" s="23"/>
      <c r="T33" s="23"/>
      <c r="U33" s="23"/>
      <c r="V33" s="23"/>
      <c r="W33" s="23"/>
    </row>
    <row r="34" spans="2:23" hidden="1">
      <c r="B34" s="23"/>
      <c r="C34" s="91" t="s">
        <v>1006</v>
      </c>
      <c r="D34" s="91" t="s">
        <v>1007</v>
      </c>
      <c r="E34" s="91" t="s">
        <v>1008</v>
      </c>
      <c r="F34" s="91"/>
      <c r="G34" s="91"/>
      <c r="H34" s="23"/>
      <c r="I34" s="23"/>
      <c r="J34" s="23"/>
      <c r="K34" s="23"/>
      <c r="L34" s="23"/>
      <c r="M34" s="23"/>
      <c r="N34" s="23"/>
      <c r="O34" s="23"/>
      <c r="P34" s="23"/>
      <c r="Q34" s="23"/>
      <c r="R34" s="23"/>
      <c r="S34" s="23"/>
      <c r="T34" s="23"/>
      <c r="U34" s="23"/>
      <c r="V34" s="23"/>
      <c r="W34" s="23"/>
    </row>
    <row r="35" spans="2:23" hidden="1">
      <c r="B35" s="23"/>
      <c r="C35" s="91" t="s">
        <v>1009</v>
      </c>
      <c r="D35" s="91" t="s">
        <v>1010</v>
      </c>
      <c r="E35" s="91" t="s">
        <v>1011</v>
      </c>
      <c r="F35" s="91"/>
      <c r="G35" s="91"/>
      <c r="H35" s="23"/>
      <c r="I35" s="23"/>
      <c r="J35" s="23"/>
      <c r="K35" s="23"/>
      <c r="L35" s="23"/>
      <c r="M35" s="23"/>
      <c r="N35" s="23"/>
      <c r="O35" s="23"/>
      <c r="P35" s="23"/>
      <c r="Q35" s="23"/>
      <c r="R35" s="23"/>
      <c r="S35" s="23"/>
      <c r="T35" s="23"/>
      <c r="U35" s="23"/>
      <c r="V35" s="23"/>
      <c r="W35" s="23"/>
    </row>
    <row r="36" spans="2:23" hidden="1">
      <c r="B36" s="23"/>
      <c r="C36" s="91" t="s">
        <v>1012</v>
      </c>
      <c r="D36" s="91" t="s">
        <v>1013</v>
      </c>
      <c r="E36" s="91" t="s">
        <v>1014</v>
      </c>
      <c r="F36" s="91"/>
      <c r="G36" s="91"/>
      <c r="H36" s="23"/>
      <c r="I36" s="23"/>
      <c r="J36" s="23"/>
      <c r="K36" s="23"/>
      <c r="L36" s="23"/>
      <c r="M36" s="23"/>
      <c r="N36" s="23"/>
      <c r="O36" s="23"/>
      <c r="P36" s="23"/>
      <c r="Q36" s="23"/>
      <c r="R36" s="23"/>
      <c r="S36" s="23"/>
      <c r="T36" s="23"/>
      <c r="U36" s="23"/>
      <c r="V36" s="23"/>
      <c r="W36" s="23"/>
    </row>
    <row r="37" spans="2:23" hidden="1">
      <c r="B37" s="23"/>
      <c r="C37" s="91" t="s">
        <v>1015</v>
      </c>
      <c r="D37" s="91" t="s">
        <v>1016</v>
      </c>
      <c r="E37" s="91" t="s">
        <v>1017</v>
      </c>
      <c r="F37" s="91"/>
      <c r="G37" s="91"/>
      <c r="H37" s="23"/>
      <c r="I37" s="23"/>
      <c r="J37" s="23"/>
      <c r="K37" s="23"/>
      <c r="L37" s="23"/>
      <c r="M37" s="23"/>
      <c r="N37" s="23"/>
      <c r="O37" s="23"/>
      <c r="P37" s="23"/>
      <c r="Q37" s="23"/>
      <c r="R37" s="23"/>
      <c r="S37" s="23"/>
      <c r="T37" s="23"/>
      <c r="U37" s="23"/>
      <c r="V37" s="23"/>
      <c r="W37" s="23"/>
    </row>
    <row r="38" spans="2:23" hidden="1">
      <c r="B38" s="23"/>
      <c r="C38" s="91" t="s">
        <v>1018</v>
      </c>
      <c r="D38" s="91" t="s">
        <v>1019</v>
      </c>
      <c r="E38" s="91" t="s">
        <v>1020</v>
      </c>
      <c r="F38" s="91"/>
      <c r="G38" s="91"/>
      <c r="H38" s="23"/>
      <c r="I38" s="23"/>
      <c r="J38" s="23"/>
      <c r="K38" s="23"/>
      <c r="L38" s="23"/>
      <c r="M38" s="23"/>
      <c r="N38" s="23"/>
      <c r="O38" s="23"/>
      <c r="P38" s="23"/>
      <c r="Q38" s="23"/>
      <c r="R38" s="23"/>
      <c r="S38" s="23"/>
      <c r="T38" s="23"/>
      <c r="U38" s="23"/>
      <c r="V38" s="23"/>
      <c r="W38" s="23"/>
    </row>
    <row r="39" spans="2:23" hidden="1">
      <c r="B39" s="23"/>
      <c r="C39" s="91"/>
      <c r="D39" s="91" t="s">
        <v>1021</v>
      </c>
      <c r="E39" s="91" t="s">
        <v>1022</v>
      </c>
      <c r="F39" s="91"/>
      <c r="G39" s="91"/>
      <c r="H39" s="23"/>
      <c r="I39" s="23"/>
      <c r="J39" s="23"/>
      <c r="K39" s="23"/>
      <c r="L39" s="23"/>
      <c r="M39" s="23"/>
      <c r="N39" s="23"/>
      <c r="O39" s="23"/>
      <c r="P39" s="23"/>
      <c r="Q39" s="23"/>
      <c r="R39" s="23"/>
      <c r="S39" s="23"/>
      <c r="T39" s="23"/>
      <c r="U39" s="23"/>
      <c r="V39" s="23"/>
      <c r="W39" s="23"/>
    </row>
    <row r="40" spans="2:23" hidden="1">
      <c r="B40" s="23"/>
      <c r="C40" s="91"/>
      <c r="D40" s="91" t="s">
        <v>1023</v>
      </c>
      <c r="E40" s="91" t="s">
        <v>1024</v>
      </c>
      <c r="F40" s="91"/>
      <c r="G40" s="91"/>
      <c r="H40" s="23"/>
      <c r="I40" s="23"/>
      <c r="J40" s="23"/>
      <c r="K40" s="23"/>
      <c r="L40" s="23"/>
      <c r="M40" s="23"/>
      <c r="N40" s="23"/>
      <c r="O40" s="23"/>
      <c r="P40" s="23"/>
      <c r="Q40" s="23"/>
      <c r="R40" s="23"/>
      <c r="S40" s="23"/>
      <c r="T40" s="23"/>
      <c r="U40" s="23"/>
      <c r="V40" s="23"/>
      <c r="W40" s="23"/>
    </row>
    <row r="41" spans="2:23" hidden="1">
      <c r="B41" s="23"/>
      <c r="C41" s="91"/>
      <c r="D41" s="91" t="s">
        <v>1025</v>
      </c>
      <c r="E41" s="91" t="s">
        <v>1026</v>
      </c>
      <c r="F41" s="91"/>
      <c r="G41" s="91"/>
      <c r="H41" s="23"/>
      <c r="I41" s="23"/>
      <c r="J41" s="23"/>
      <c r="K41" s="23"/>
      <c r="L41" s="23"/>
      <c r="M41" s="23"/>
      <c r="N41" s="23"/>
      <c r="O41" s="23"/>
      <c r="P41" s="23"/>
      <c r="Q41" s="23"/>
      <c r="R41" s="23"/>
      <c r="S41" s="23"/>
      <c r="T41" s="23"/>
      <c r="U41" s="23"/>
      <c r="V41" s="23"/>
      <c r="W41" s="23"/>
    </row>
    <row r="42" spans="2:23" hidden="1">
      <c r="B42" s="23"/>
      <c r="C42" s="91"/>
      <c r="D42" s="91" t="s">
        <v>1027</v>
      </c>
      <c r="E42" s="91" t="s">
        <v>1028</v>
      </c>
      <c r="F42" s="91"/>
      <c r="G42" s="91"/>
      <c r="H42" s="23"/>
      <c r="I42" s="23"/>
      <c r="J42" s="23"/>
      <c r="K42" s="23"/>
      <c r="L42" s="23"/>
      <c r="M42" s="23"/>
      <c r="N42" s="23"/>
      <c r="O42" s="23"/>
      <c r="P42" s="23"/>
      <c r="Q42" s="23"/>
      <c r="R42" s="23"/>
      <c r="S42" s="23"/>
      <c r="T42" s="23"/>
      <c r="U42" s="23"/>
      <c r="V42" s="23"/>
      <c r="W42" s="23"/>
    </row>
    <row r="43" spans="2:23" hidden="1">
      <c r="B43" s="23"/>
      <c r="C43" s="91"/>
      <c r="D43" s="91" t="s">
        <v>1029</v>
      </c>
      <c r="E43" s="91" t="s">
        <v>1030</v>
      </c>
      <c r="F43" s="91"/>
      <c r="G43" s="91"/>
      <c r="H43" s="23"/>
      <c r="I43" s="23"/>
      <c r="J43" s="23"/>
      <c r="K43" s="23"/>
      <c r="L43" s="23"/>
      <c r="M43" s="23"/>
      <c r="N43" s="23"/>
      <c r="O43" s="23"/>
      <c r="P43" s="23"/>
      <c r="Q43" s="23"/>
      <c r="R43" s="23"/>
      <c r="S43" s="23"/>
      <c r="T43" s="23"/>
      <c r="U43" s="23"/>
      <c r="V43" s="23"/>
      <c r="W43" s="23"/>
    </row>
    <row r="44" spans="2:23" hidden="1">
      <c r="B44" s="23"/>
      <c r="C44" s="91"/>
      <c r="D44" s="91" t="s">
        <v>1031</v>
      </c>
      <c r="E44" s="91"/>
      <c r="F44" s="91"/>
      <c r="G44" s="91"/>
      <c r="H44" s="23"/>
      <c r="I44" s="23"/>
      <c r="J44" s="23"/>
      <c r="K44" s="23"/>
      <c r="L44" s="23"/>
      <c r="M44" s="23"/>
      <c r="N44" s="23"/>
      <c r="O44" s="23"/>
      <c r="P44" s="23"/>
      <c r="Q44" s="23"/>
      <c r="R44" s="23"/>
      <c r="S44" s="23"/>
      <c r="T44" s="23"/>
      <c r="U44" s="23"/>
      <c r="V44" s="23"/>
      <c r="W44" s="23"/>
    </row>
    <row r="45" spans="2:23" hidden="1">
      <c r="B45" s="23"/>
      <c r="C45" s="91"/>
      <c r="D45" s="91" t="s">
        <v>1032</v>
      </c>
      <c r="E45" s="91"/>
      <c r="F45" s="91"/>
      <c r="G45" s="91"/>
      <c r="H45" s="23"/>
      <c r="I45" s="23"/>
      <c r="J45" s="23"/>
      <c r="K45" s="23"/>
      <c r="L45" s="23"/>
      <c r="M45" s="23"/>
      <c r="N45" s="23"/>
      <c r="O45" s="23"/>
      <c r="P45" s="23"/>
      <c r="Q45" s="23"/>
      <c r="R45" s="23"/>
      <c r="S45" s="23"/>
      <c r="T45" s="23"/>
      <c r="U45" s="23"/>
      <c r="V45" s="23"/>
      <c r="W45" s="23"/>
    </row>
    <row r="46" spans="2:23" hidden="1">
      <c r="B46" s="23"/>
      <c r="C46" s="91"/>
      <c r="D46" s="91" t="s">
        <v>1033</v>
      </c>
      <c r="E46" s="91"/>
      <c r="F46" s="91"/>
      <c r="G46" s="91"/>
      <c r="H46" s="23"/>
      <c r="I46" s="23"/>
      <c r="J46" s="23"/>
      <c r="K46" s="23"/>
      <c r="L46" s="23"/>
      <c r="M46" s="23"/>
      <c r="N46" s="23"/>
      <c r="O46" s="23"/>
      <c r="P46" s="23"/>
      <c r="Q46" s="23"/>
      <c r="R46" s="23"/>
      <c r="S46" s="23"/>
      <c r="T46" s="23"/>
      <c r="U46" s="23"/>
      <c r="V46" s="23"/>
      <c r="W46" s="23"/>
    </row>
    <row r="47" spans="2:23" hidden="1">
      <c r="B47" s="23"/>
      <c r="C47" s="91"/>
      <c r="D47" s="91" t="s">
        <v>1034</v>
      </c>
      <c r="E47" s="91"/>
      <c r="F47" s="91"/>
      <c r="G47" s="91"/>
      <c r="H47" s="23"/>
      <c r="I47" s="23"/>
      <c r="J47" s="23"/>
      <c r="K47" s="23"/>
      <c r="L47" s="23"/>
      <c r="M47" s="23"/>
      <c r="N47" s="23"/>
      <c r="O47" s="23"/>
      <c r="P47" s="23"/>
      <c r="Q47" s="23"/>
      <c r="R47" s="23"/>
      <c r="S47" s="23"/>
      <c r="T47" s="23"/>
      <c r="U47" s="23"/>
      <c r="V47" s="23"/>
      <c r="W47" s="23"/>
    </row>
    <row r="48" spans="2:23" hidden="1">
      <c r="B48" s="23"/>
      <c r="C48" s="91"/>
      <c r="D48" s="91" t="s">
        <v>1035</v>
      </c>
      <c r="E48" s="91"/>
      <c r="F48" s="91"/>
      <c r="G48" s="91"/>
      <c r="H48" s="23"/>
      <c r="I48" s="23"/>
      <c r="J48" s="23"/>
      <c r="K48" s="23"/>
      <c r="L48" s="23"/>
      <c r="M48" s="23"/>
      <c r="N48" s="23"/>
      <c r="O48" s="23"/>
      <c r="P48" s="23"/>
      <c r="Q48" s="23"/>
      <c r="R48" s="23"/>
      <c r="S48" s="23"/>
      <c r="T48" s="23"/>
      <c r="U48" s="23"/>
      <c r="V48" s="23"/>
      <c r="W48" s="23"/>
    </row>
    <row r="49" spans="2:23" hidden="1">
      <c r="B49" s="23"/>
      <c r="C49" s="91"/>
      <c r="D49" s="91" t="s">
        <v>1036</v>
      </c>
      <c r="E49" s="91"/>
      <c r="F49" s="91"/>
      <c r="G49" s="91"/>
      <c r="H49" s="23"/>
      <c r="I49" s="23"/>
      <c r="J49" s="23"/>
      <c r="K49" s="23"/>
      <c r="L49" s="23"/>
      <c r="M49" s="23"/>
      <c r="N49" s="23"/>
      <c r="O49" s="23"/>
      <c r="P49" s="23"/>
      <c r="Q49" s="23"/>
      <c r="R49" s="23"/>
      <c r="S49" s="23"/>
      <c r="T49" s="23"/>
      <c r="U49" s="23"/>
      <c r="V49" s="23"/>
      <c r="W49" s="23"/>
    </row>
    <row r="50" spans="2:23" hidden="1">
      <c r="B50" s="23"/>
      <c r="C50" s="91"/>
      <c r="D50" s="91" t="s">
        <v>1037</v>
      </c>
      <c r="E50" s="91"/>
      <c r="F50" s="91"/>
      <c r="G50" s="91"/>
      <c r="H50" s="23"/>
      <c r="I50" s="23"/>
      <c r="J50" s="23"/>
      <c r="K50" s="23"/>
      <c r="L50" s="23"/>
      <c r="M50" s="23"/>
      <c r="N50" s="23"/>
      <c r="O50" s="23"/>
      <c r="P50" s="23"/>
      <c r="Q50" s="23"/>
      <c r="R50" s="23"/>
      <c r="S50" s="23"/>
      <c r="T50" s="23"/>
      <c r="U50" s="23"/>
      <c r="V50" s="23"/>
      <c r="W50" s="23"/>
    </row>
    <row r="51" spans="2:23" hidden="1">
      <c r="B51" s="23"/>
      <c r="C51" s="91"/>
      <c r="D51" s="91" t="s">
        <v>1038</v>
      </c>
      <c r="E51" s="91"/>
      <c r="F51" s="91"/>
      <c r="G51" s="91"/>
      <c r="H51" s="23"/>
      <c r="I51" s="23"/>
      <c r="J51" s="23"/>
      <c r="K51" s="23"/>
      <c r="L51" s="23"/>
      <c r="M51" s="23"/>
      <c r="N51" s="23"/>
      <c r="O51" s="23"/>
      <c r="P51" s="23"/>
      <c r="Q51" s="23"/>
      <c r="R51" s="23"/>
      <c r="S51" s="23"/>
      <c r="T51" s="23"/>
      <c r="U51" s="23"/>
      <c r="V51" s="23"/>
      <c r="W51" s="23"/>
    </row>
    <row r="52" spans="2:23" hidden="1">
      <c r="B52" s="23"/>
      <c r="C52" s="91"/>
      <c r="D52" s="91" t="s">
        <v>1039</v>
      </c>
      <c r="E52" s="91"/>
      <c r="F52" s="91"/>
      <c r="G52" s="91"/>
      <c r="H52" s="23"/>
      <c r="I52" s="23"/>
      <c r="J52" s="23"/>
      <c r="K52" s="23"/>
      <c r="L52" s="23"/>
      <c r="M52" s="23"/>
      <c r="N52" s="23"/>
      <c r="O52" s="23"/>
      <c r="P52" s="23"/>
      <c r="Q52" s="23"/>
      <c r="R52" s="23"/>
      <c r="S52" s="23"/>
      <c r="T52" s="23"/>
      <c r="U52" s="23"/>
      <c r="V52" s="23"/>
      <c r="W52" s="23"/>
    </row>
    <row r="53" spans="2:23" hidden="1">
      <c r="B53" s="23"/>
      <c r="C53" s="91"/>
      <c r="D53" s="91" t="s">
        <v>1040</v>
      </c>
      <c r="E53" s="91"/>
      <c r="F53" s="91"/>
      <c r="G53" s="91"/>
      <c r="H53" s="23"/>
      <c r="I53" s="23"/>
      <c r="J53" s="23"/>
      <c r="K53" s="23"/>
      <c r="L53" s="23"/>
      <c r="M53" s="23"/>
      <c r="N53" s="23"/>
      <c r="O53" s="23"/>
      <c r="P53" s="23"/>
      <c r="Q53" s="23"/>
      <c r="R53" s="23"/>
      <c r="S53" s="23"/>
      <c r="T53" s="23"/>
      <c r="U53" s="23"/>
      <c r="V53" s="23"/>
      <c r="W53" s="23"/>
    </row>
    <row r="54" spans="2:23" hidden="1">
      <c r="B54" s="23"/>
      <c r="C54" s="91"/>
      <c r="D54" s="91" t="s">
        <v>1041</v>
      </c>
      <c r="E54" s="91"/>
      <c r="F54" s="91"/>
      <c r="G54" s="91"/>
      <c r="H54" s="23"/>
      <c r="I54" s="23"/>
      <c r="J54" s="23"/>
      <c r="K54" s="23"/>
      <c r="L54" s="23"/>
      <c r="M54" s="23"/>
      <c r="N54" s="23"/>
      <c r="O54" s="23"/>
      <c r="P54" s="23"/>
      <c r="Q54" s="23"/>
      <c r="R54" s="23"/>
      <c r="S54" s="23"/>
      <c r="T54" s="23"/>
      <c r="U54" s="23"/>
      <c r="V54" s="23"/>
      <c r="W54" s="23"/>
    </row>
    <row r="55" spans="2:23" hidden="1">
      <c r="B55" s="23"/>
      <c r="C55" s="91"/>
      <c r="D55" s="91" t="s">
        <v>1042</v>
      </c>
      <c r="E55" s="91"/>
      <c r="F55" s="91"/>
      <c r="G55" s="91"/>
      <c r="H55" s="23"/>
      <c r="I55" s="23"/>
      <c r="J55" s="23"/>
      <c r="K55" s="23"/>
      <c r="L55" s="23"/>
      <c r="M55" s="23"/>
      <c r="N55" s="23"/>
      <c r="O55" s="23"/>
      <c r="P55" s="23"/>
      <c r="Q55" s="23"/>
      <c r="R55" s="23"/>
      <c r="S55" s="23"/>
      <c r="T55" s="23"/>
      <c r="U55" s="23"/>
      <c r="V55" s="23"/>
      <c r="W55" s="23"/>
    </row>
    <row r="56" spans="2:23" hidden="1">
      <c r="B56" s="23"/>
      <c r="C56" s="91"/>
      <c r="D56" s="91" t="s">
        <v>1043</v>
      </c>
      <c r="E56" s="91"/>
      <c r="F56" s="91"/>
      <c r="G56" s="91"/>
      <c r="H56" s="23"/>
      <c r="I56" s="23"/>
      <c r="J56" s="23"/>
      <c r="K56" s="23"/>
      <c r="L56" s="23"/>
      <c r="M56" s="23"/>
      <c r="N56" s="23"/>
      <c r="O56" s="23"/>
      <c r="P56" s="23"/>
      <c r="Q56" s="23"/>
      <c r="R56" s="23"/>
      <c r="S56" s="23"/>
      <c r="T56" s="23"/>
      <c r="U56" s="23"/>
      <c r="V56" s="23"/>
      <c r="W56" s="23"/>
    </row>
    <row r="57" spans="2:23">
      <c r="B57" s="23"/>
      <c r="C57" s="23"/>
      <c r="D57" s="91"/>
      <c r="E57" s="23"/>
      <c r="F57" s="23"/>
      <c r="G57" s="23"/>
      <c r="H57" s="23"/>
      <c r="I57" s="23"/>
      <c r="J57" s="23"/>
      <c r="K57" s="23"/>
      <c r="L57" s="23"/>
      <c r="M57" s="23"/>
      <c r="N57" s="23"/>
      <c r="O57" s="23"/>
      <c r="P57" s="23"/>
      <c r="Q57" s="23"/>
      <c r="R57" s="23"/>
      <c r="S57" s="23"/>
      <c r="T57" s="23"/>
      <c r="U57" s="23"/>
      <c r="V57" s="23"/>
      <c r="W57" s="23"/>
    </row>
    <row r="58" spans="2:23" ht="18">
      <c r="C58" s="24" t="s">
        <v>635</v>
      </c>
    </row>
    <row r="62" spans="2:23">
      <c r="E62" s="111" t="s">
        <v>969</v>
      </c>
      <c r="F62" s="111"/>
      <c r="G62" s="111" t="s">
        <v>970</v>
      </c>
      <c r="H62" s="111" t="s">
        <v>477</v>
      </c>
      <c r="I62" s="465" t="s">
        <v>557</v>
      </c>
      <c r="J62" s="465" t="s">
        <v>558</v>
      </c>
      <c r="K62" s="465" t="s">
        <v>559</v>
      </c>
      <c r="L62" s="465" t="s">
        <v>560</v>
      </c>
      <c r="M62" s="465" t="s">
        <v>561</v>
      </c>
      <c r="N62" s="465" t="s">
        <v>562</v>
      </c>
      <c r="O62" s="465" t="s">
        <v>563</v>
      </c>
      <c r="P62" s="465" t="s">
        <v>564</v>
      </c>
      <c r="Q62" s="465" t="s">
        <v>565</v>
      </c>
      <c r="R62" s="465" t="s">
        <v>566</v>
      </c>
      <c r="S62" s="466" t="s">
        <v>567</v>
      </c>
      <c r="T62" s="465" t="s">
        <v>568</v>
      </c>
    </row>
    <row r="63" spans="2:23">
      <c r="C63" s="683" t="s">
        <v>979</v>
      </c>
      <c r="D63" s="683"/>
      <c r="E63" s="467" t="s">
        <v>956</v>
      </c>
      <c r="F63" s="468"/>
      <c r="G63" s="612">
        <f t="shared" ref="G63:G68" si="2">SUM(I63:T63)</f>
        <v>111287.05</v>
      </c>
      <c r="H63" s="469" t="s">
        <v>911</v>
      </c>
      <c r="I63" s="470">
        <v>23804.2</v>
      </c>
      <c r="J63" s="470">
        <v>30420.65</v>
      </c>
      <c r="K63" s="470">
        <v>18247</v>
      </c>
      <c r="L63" s="470">
        <v>17266.7</v>
      </c>
      <c r="M63" s="470">
        <v>7625</v>
      </c>
      <c r="N63" s="470">
        <v>13923.5</v>
      </c>
      <c r="O63" s="470"/>
      <c r="P63" s="470"/>
      <c r="Q63" s="470"/>
      <c r="R63" s="470"/>
      <c r="S63" s="471"/>
      <c r="T63" s="470"/>
    </row>
    <row r="64" spans="2:23">
      <c r="C64" s="684" t="s">
        <v>1044</v>
      </c>
      <c r="D64" s="685"/>
      <c r="E64" s="472"/>
      <c r="F64" s="468"/>
      <c r="G64" s="613">
        <f t="shared" si="2"/>
        <v>91333</v>
      </c>
      <c r="H64" s="472"/>
      <c r="I64" s="470">
        <v>18388</v>
      </c>
      <c r="J64" s="470">
        <v>13452.1</v>
      </c>
      <c r="K64" s="470">
        <v>25065.200000000001</v>
      </c>
      <c r="L64" s="470">
        <v>12892.9</v>
      </c>
      <c r="M64" s="470">
        <v>11831</v>
      </c>
      <c r="N64" s="470">
        <v>9703.7999999999993</v>
      </c>
      <c r="O64" s="470"/>
      <c r="P64" s="470"/>
      <c r="Q64" s="470"/>
      <c r="R64" s="470"/>
      <c r="S64" s="471"/>
      <c r="T64" s="470"/>
    </row>
    <row r="65" spans="3:20">
      <c r="C65" s="686"/>
      <c r="D65" s="687"/>
      <c r="E65" s="472"/>
      <c r="F65" s="468"/>
      <c r="G65" s="613">
        <f t="shared" si="2"/>
        <v>103416.69999999998</v>
      </c>
      <c r="H65" s="472"/>
      <c r="I65" s="470">
        <v>23104.2</v>
      </c>
      <c r="J65" s="470">
        <v>22010.7</v>
      </c>
      <c r="K65" s="470">
        <v>22155</v>
      </c>
      <c r="L65" s="470">
        <v>14484.4</v>
      </c>
      <c r="M65" s="470">
        <v>10268.700000000001</v>
      </c>
      <c r="N65" s="470">
        <v>11393.7</v>
      </c>
      <c r="O65" s="470"/>
      <c r="P65" s="470"/>
      <c r="Q65" s="470"/>
      <c r="R65" s="470"/>
      <c r="S65" s="471"/>
      <c r="T65" s="470"/>
    </row>
    <row r="66" spans="3:20">
      <c r="C66" s="686"/>
      <c r="D66" s="687"/>
      <c r="E66" s="472"/>
      <c r="F66" s="468"/>
      <c r="G66" s="613">
        <f t="shared" si="2"/>
        <v>70670.2</v>
      </c>
      <c r="H66" s="472"/>
      <c r="I66" s="470">
        <v>11584.3</v>
      </c>
      <c r="J66" s="470">
        <v>16509.2</v>
      </c>
      <c r="K66" s="470">
        <v>15501.6</v>
      </c>
      <c r="L66" s="470">
        <v>6056</v>
      </c>
      <c r="M66" s="470">
        <v>13759.4</v>
      </c>
      <c r="N66" s="470">
        <v>7259.7</v>
      </c>
      <c r="O66" s="470"/>
      <c r="P66" s="470"/>
      <c r="Q66" s="470"/>
      <c r="R66" s="470"/>
      <c r="S66" s="471"/>
      <c r="T66" s="470"/>
    </row>
    <row r="67" spans="3:20">
      <c r="C67" s="688"/>
      <c r="D67" s="689"/>
      <c r="E67" s="472"/>
      <c r="F67" s="468"/>
      <c r="G67" s="613">
        <f t="shared" si="2"/>
        <v>29089.199999999997</v>
      </c>
      <c r="H67" s="472"/>
      <c r="I67" s="470"/>
      <c r="J67" s="470">
        <v>21002.6</v>
      </c>
      <c r="K67" s="470"/>
      <c r="L67" s="470"/>
      <c r="M67" s="470">
        <v>8086.6</v>
      </c>
      <c r="N67" s="470"/>
      <c r="O67" s="470"/>
      <c r="P67" s="470"/>
      <c r="Q67" s="470"/>
      <c r="R67" s="470"/>
      <c r="S67" s="471"/>
      <c r="T67" s="470"/>
    </row>
    <row r="68" spans="3:20">
      <c r="E68" s="472"/>
      <c r="F68" s="468"/>
      <c r="G68" s="613">
        <f t="shared" si="2"/>
        <v>1492.4</v>
      </c>
      <c r="H68" s="472"/>
      <c r="I68" s="470"/>
      <c r="J68" s="470">
        <v>660.7</v>
      </c>
      <c r="K68" s="470"/>
      <c r="L68" s="470"/>
      <c r="M68" s="470">
        <v>831.7</v>
      </c>
      <c r="N68" s="470"/>
      <c r="O68" s="470"/>
      <c r="P68" s="470"/>
      <c r="Q68" s="470"/>
      <c r="R68" s="470"/>
      <c r="S68" s="471"/>
      <c r="T68" s="473"/>
    </row>
    <row r="69" spans="3:20">
      <c r="G69" s="611">
        <f>SUM(G63:G68)</f>
        <v>407288.55000000005</v>
      </c>
      <c r="H69" s="608"/>
      <c r="I69" s="609">
        <f t="shared" ref="I69:N69" si="3">SUM(I63:I68)</f>
        <v>76880.7</v>
      </c>
      <c r="J69" s="609">
        <f t="shared" si="3"/>
        <v>104055.95</v>
      </c>
      <c r="K69" s="609">
        <f t="shared" si="3"/>
        <v>80968.800000000003</v>
      </c>
      <c r="L69" s="610">
        <f t="shared" si="3"/>
        <v>50700</v>
      </c>
      <c r="M69" s="610">
        <f t="shared" si="3"/>
        <v>52402.399999999994</v>
      </c>
      <c r="N69" s="610">
        <f t="shared" si="3"/>
        <v>42280.7</v>
      </c>
    </row>
  </sheetData>
  <mergeCells count="7">
    <mergeCell ref="G5:T7"/>
    <mergeCell ref="C63:D63"/>
    <mergeCell ref="C64:D67"/>
    <mergeCell ref="V10:V11"/>
    <mergeCell ref="C17:D17"/>
    <mergeCell ref="I8:T8"/>
    <mergeCell ref="I10:T10"/>
  </mergeCells>
  <conditionalFormatting sqref="E12:E15">
    <cfRule type="cellIs" dxfId="207" priority="11" operator="equal">
      <formula>"[select]"</formula>
    </cfRule>
    <cfRule type="cellIs" dxfId="206" priority="12" operator="equal">
      <formula>""</formula>
    </cfRule>
  </conditionalFormatting>
  <conditionalFormatting sqref="E17">
    <cfRule type="cellIs" dxfId="205" priority="9" operator="equal">
      <formula>"[select]"</formula>
    </cfRule>
    <cfRule type="cellIs" dxfId="204" priority="10" operator="equal">
      <formula>""</formula>
    </cfRule>
  </conditionalFormatting>
  <conditionalFormatting sqref="E63:E68 H63:H68">
    <cfRule type="cellIs" dxfId="203" priority="1" operator="equal">
      <formula>"[select]"</formula>
    </cfRule>
    <cfRule type="cellIs" dxfId="202" priority="2" operator="equal">
      <formula>""</formula>
    </cfRule>
  </conditionalFormatting>
  <conditionalFormatting sqref="F21:F24">
    <cfRule type="cellIs" dxfId="201" priority="7" operator="equal">
      <formula>"[select]"</formula>
    </cfRule>
    <cfRule type="cellIs" dxfId="200" priority="8" operator="equal">
      <formula>""</formula>
    </cfRule>
  </conditionalFormatting>
  <conditionalFormatting sqref="H12:H15">
    <cfRule type="cellIs" dxfId="199" priority="3" operator="equal">
      <formula>"[select]"</formula>
    </cfRule>
    <cfRule type="cellIs" dxfId="198" priority="4" operator="equal">
      <formula>""</formula>
    </cfRule>
  </conditionalFormatting>
  <conditionalFormatting sqref="H17">
    <cfRule type="cellIs" dxfId="197" priority="5" operator="equal">
      <formula>"[select]"</formula>
    </cfRule>
    <cfRule type="cellIs" dxfId="196" priority="6" operator="equal">
      <formula>""</formula>
    </cfRule>
  </conditionalFormatting>
  <conditionalFormatting sqref="I21:I24">
    <cfRule type="cellIs" dxfId="195" priority="39" operator="equal">
      <formula>"[select]"</formula>
    </cfRule>
    <cfRule type="cellIs" dxfId="194" priority="40" operator="equal">
      <formula>""</formula>
    </cfRule>
  </conditionalFormatting>
  <dataValidations disablePrompts="1" count="5">
    <dataValidation allowBlank="1" showInputMessage="1" sqref="G21:G24 V12:V15 V17" xr:uid="{00000000-0002-0000-1600-000003000000}"/>
    <dataValidation type="list" allowBlank="1" showInputMessage="1" sqref="I21:I24" xr:uid="{00000000-0002-0000-1600-00000A000000}">
      <formula1>$C$27:$C$38</formula1>
    </dataValidation>
    <dataValidation type="list" allowBlank="1" showInputMessage="1" sqref="E12:E15 E17:F17 E63:F68" xr:uid="{00000000-0002-0000-1600-000006000000}">
      <formula1>"[select],Diesel,Pipeline Natural Gas,Unprocessed Natural Gas,LNG,CNG,LPG,Coal (Anthracite/Black),Coal (Bituminous/Black),Coal (Subbituminous/Black),Coal (Subbituminous/Brown),Coal (Lignite/Brown),Biomass,Biogas,Biodiesel,Water/Refuse"</formula1>
    </dataValidation>
    <dataValidation type="list" allowBlank="1" showInputMessage="1" sqref="H12:H15 H17 H63:H68" xr:uid="{24101BAE-96AF-4171-83CD-AEDA43054EFA}">
      <formula1>"[select],L,kL,GJ,m3,Tonne"</formula1>
    </dataValidation>
    <dataValidation type="list" allowBlank="1" showInputMessage="1" sqref="F21:F24" xr:uid="{B296FB8A-5861-41BC-A82B-087A108C5409}">
      <formula1>$D$23:$D$50</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tabColor theme="7"/>
  </sheetPr>
  <dimension ref="A2:AA141"/>
  <sheetViews>
    <sheetView topLeftCell="A40" zoomScale="85" zoomScaleNormal="85" workbookViewId="0">
      <pane xSplit="5" topLeftCell="F1" activePane="topRight" state="frozen"/>
      <selection activeCell="C3" sqref="C3"/>
      <selection pane="topRight" activeCell="P20" sqref="P20"/>
    </sheetView>
  </sheetViews>
  <sheetFormatPr baseColWidth="10" defaultColWidth="9.1640625" defaultRowHeight="16"/>
  <cols>
    <col min="1" max="1" width="2.6640625" style="141" customWidth="1"/>
    <col min="2" max="2" width="2.6640625" style="1" customWidth="1"/>
    <col min="3" max="4" width="25.6640625" style="1" customWidth="1"/>
    <col min="5" max="5" width="48.6640625" style="1" bestFit="1" customWidth="1"/>
    <col min="6" max="6" width="1.6640625" style="1" customWidth="1"/>
    <col min="7" max="8" width="15.6640625" style="1" customWidth="1"/>
    <col min="9" max="9" width="13.33203125" style="1" customWidth="1"/>
    <col min="10" max="10" width="1.6640625" style="1" customWidth="1"/>
    <col min="11" max="11" width="14.5" style="70" customWidth="1"/>
    <col min="12" max="22" width="14.5" style="1" customWidth="1"/>
    <col min="23" max="23" width="1.6640625" style="1" customWidth="1"/>
    <col min="24" max="26" width="13.33203125" style="1" customWidth="1"/>
    <col min="27" max="28" width="2.6640625" style="1" customWidth="1"/>
    <col min="29" max="16384" width="9.1640625" style="1"/>
  </cols>
  <sheetData>
    <row r="2" spans="2:27">
      <c r="B2" s="11"/>
      <c r="C2" s="12"/>
      <c r="D2" s="12"/>
      <c r="E2" s="12"/>
      <c r="F2" s="12"/>
      <c r="G2" s="12"/>
      <c r="H2" s="12"/>
      <c r="I2" s="12"/>
      <c r="J2" s="12"/>
      <c r="K2" s="75"/>
      <c r="L2" s="12"/>
      <c r="M2" s="12"/>
      <c r="N2" s="12"/>
      <c r="O2" s="12"/>
      <c r="P2" s="12"/>
      <c r="Q2" s="12"/>
      <c r="R2" s="12"/>
      <c r="S2" s="12"/>
      <c r="T2" s="12"/>
      <c r="U2" s="12"/>
      <c r="V2" s="12"/>
      <c r="W2" s="12"/>
      <c r="X2" s="12"/>
      <c r="Y2" s="12"/>
      <c r="Z2" s="12"/>
      <c r="AA2" s="13"/>
    </row>
    <row r="3" spans="2:27" ht="23">
      <c r="B3" s="14"/>
      <c r="C3" s="15" t="s">
        <v>9</v>
      </c>
      <c r="D3" s="16"/>
      <c r="E3" s="16"/>
      <c r="F3" s="16"/>
      <c r="G3" s="76"/>
      <c r="H3" s="17" t="s">
        <v>1045</v>
      </c>
      <c r="I3" s="16"/>
      <c r="J3" s="16"/>
      <c r="K3" s="76"/>
      <c r="L3" s="16"/>
      <c r="M3" s="16"/>
      <c r="N3" s="16"/>
      <c r="O3" s="16"/>
      <c r="P3" s="16"/>
      <c r="Q3" s="16"/>
      <c r="R3" s="16"/>
      <c r="S3" s="16"/>
      <c r="T3" s="16"/>
      <c r="U3" s="16"/>
      <c r="V3" s="16"/>
      <c r="W3" s="16"/>
      <c r="X3" s="16"/>
      <c r="Y3" s="16"/>
      <c r="Z3" s="16"/>
      <c r="AA3" s="18"/>
    </row>
    <row r="4" spans="2:27" ht="77" customHeight="1">
      <c r="B4" s="14"/>
      <c r="C4" s="15" t="s">
        <v>11</v>
      </c>
      <c r="D4" s="16"/>
      <c r="E4" s="16"/>
      <c r="F4" s="16"/>
      <c r="G4" s="690" t="s">
        <v>1046</v>
      </c>
      <c r="H4" s="690"/>
      <c r="I4" s="690"/>
      <c r="J4" s="690"/>
      <c r="K4" s="690"/>
      <c r="L4" s="690"/>
      <c r="M4" s="690"/>
      <c r="N4" s="690"/>
      <c r="O4" s="690"/>
      <c r="P4" s="690"/>
      <c r="Q4" s="690"/>
      <c r="R4" s="690"/>
      <c r="S4" s="690"/>
      <c r="T4" s="690"/>
      <c r="U4" s="16"/>
      <c r="V4" s="16"/>
      <c r="W4" s="16"/>
      <c r="X4" s="16"/>
      <c r="Y4" s="16"/>
      <c r="Z4" s="16"/>
      <c r="AA4" s="18"/>
    </row>
    <row r="5" spans="2:27" ht="106.5" customHeight="1">
      <c r="B5" s="14"/>
      <c r="C5" s="16"/>
      <c r="D5" s="16"/>
      <c r="E5" s="16"/>
      <c r="F5" s="16"/>
      <c r="G5" s="690"/>
      <c r="H5" s="690"/>
      <c r="I5" s="690"/>
      <c r="J5" s="690"/>
      <c r="K5" s="690"/>
      <c r="L5" s="690"/>
      <c r="M5" s="690"/>
      <c r="N5" s="690"/>
      <c r="O5" s="690"/>
      <c r="P5" s="690"/>
      <c r="Q5" s="690"/>
      <c r="R5" s="690"/>
      <c r="S5" s="690"/>
      <c r="T5" s="690"/>
      <c r="U5" s="16"/>
      <c r="V5" s="16"/>
      <c r="W5" s="16"/>
      <c r="X5" s="16"/>
      <c r="Y5" s="16"/>
      <c r="Z5" s="16"/>
      <c r="AA5" s="18"/>
    </row>
    <row r="6" spans="2:27" ht="23">
      <c r="B6" s="14"/>
      <c r="C6" s="19" t="s">
        <v>1047</v>
      </c>
      <c r="D6" s="16"/>
      <c r="E6" s="16"/>
      <c r="F6" s="16"/>
      <c r="G6" s="16"/>
      <c r="H6" s="16"/>
      <c r="I6" s="16"/>
      <c r="J6" s="16"/>
      <c r="K6" s="76"/>
      <c r="L6" s="16"/>
      <c r="M6" s="16"/>
      <c r="N6" s="16"/>
      <c r="O6" s="16"/>
      <c r="P6" s="16"/>
      <c r="Q6" s="16"/>
      <c r="R6" s="16"/>
      <c r="S6" s="16"/>
      <c r="T6" s="16"/>
      <c r="U6" s="16"/>
      <c r="V6" s="16"/>
      <c r="W6" s="16"/>
      <c r="X6" s="16"/>
      <c r="Y6" s="16"/>
      <c r="Z6" s="16"/>
      <c r="AA6" s="18"/>
    </row>
    <row r="7" spans="2:27">
      <c r="B7" s="14"/>
      <c r="C7" s="16"/>
      <c r="D7" s="16"/>
      <c r="E7" s="16"/>
      <c r="F7" s="16"/>
      <c r="G7" s="16"/>
      <c r="H7" s="16"/>
      <c r="I7" s="16"/>
      <c r="J7" s="16"/>
      <c r="K7" s="76"/>
      <c r="L7" s="16"/>
      <c r="M7" s="16"/>
      <c r="N7" s="16"/>
      <c r="O7" s="16"/>
      <c r="P7" s="16"/>
      <c r="Q7" s="16"/>
      <c r="R7" s="16"/>
      <c r="S7" s="16"/>
      <c r="T7" s="16"/>
      <c r="U7" s="16"/>
      <c r="V7" s="16"/>
      <c r="W7" s="16"/>
      <c r="X7" s="16"/>
      <c r="Y7" s="16"/>
      <c r="Z7" s="16"/>
      <c r="AA7" s="18"/>
    </row>
    <row r="8" spans="2:27">
      <c r="B8" s="14"/>
      <c r="C8" s="16"/>
      <c r="D8" s="16"/>
      <c r="E8" s="16"/>
      <c r="F8" s="16"/>
      <c r="G8" s="16"/>
      <c r="H8" s="48" t="s">
        <v>897</v>
      </c>
      <c r="I8" s="16"/>
      <c r="J8" s="16"/>
      <c r="K8" s="671" t="s">
        <v>1048</v>
      </c>
      <c r="L8" s="672"/>
      <c r="M8" s="672"/>
      <c r="N8" s="672"/>
      <c r="O8" s="672"/>
      <c r="P8" s="672"/>
      <c r="Q8" s="672"/>
      <c r="R8" s="672"/>
      <c r="S8" s="672"/>
      <c r="T8" s="672"/>
      <c r="U8" s="672"/>
      <c r="V8" s="673"/>
      <c r="W8" s="16"/>
      <c r="X8" s="16"/>
      <c r="Y8" s="16"/>
      <c r="Z8" s="16"/>
      <c r="AA8" s="18"/>
    </row>
    <row r="9" spans="2:27" ht="18">
      <c r="B9" s="14"/>
      <c r="C9" s="33" t="s">
        <v>1049</v>
      </c>
      <c r="D9" s="16"/>
      <c r="E9" s="16"/>
      <c r="F9" s="16"/>
      <c r="G9" s="16"/>
      <c r="H9" s="16"/>
      <c r="I9" s="16"/>
      <c r="J9" s="16"/>
      <c r="K9" s="16"/>
      <c r="L9" s="16"/>
      <c r="M9" s="16"/>
      <c r="N9" s="16"/>
      <c r="O9" s="16"/>
      <c r="P9" s="16"/>
      <c r="Q9" s="16"/>
      <c r="R9" s="16"/>
      <c r="S9" s="16"/>
      <c r="T9" s="16"/>
      <c r="U9" s="16"/>
      <c r="V9" s="16"/>
      <c r="W9" s="16"/>
      <c r="X9" s="16"/>
      <c r="Y9" s="16"/>
      <c r="Z9" s="16"/>
      <c r="AA9" s="18"/>
    </row>
    <row r="10" spans="2:27">
      <c r="B10" s="14"/>
      <c r="C10" s="16" t="s">
        <v>1050</v>
      </c>
      <c r="D10" s="16"/>
      <c r="E10" s="16"/>
      <c r="F10" s="16"/>
      <c r="G10" s="16"/>
      <c r="H10" s="16"/>
      <c r="I10" s="16"/>
      <c r="J10" s="16"/>
      <c r="K10" s="16"/>
      <c r="L10" s="16"/>
      <c r="M10" s="16"/>
      <c r="N10" s="16"/>
      <c r="O10" s="16"/>
      <c r="P10" s="16"/>
      <c r="Q10" s="16"/>
      <c r="R10" s="16"/>
      <c r="S10" s="16"/>
      <c r="T10" s="16"/>
      <c r="U10" s="16"/>
      <c r="V10" s="16"/>
      <c r="W10" s="16"/>
      <c r="X10" s="16"/>
      <c r="Y10" s="16"/>
      <c r="Z10" s="16"/>
      <c r="AA10" s="18"/>
    </row>
    <row r="11" spans="2:27">
      <c r="B11" s="14"/>
      <c r="C11" s="16"/>
      <c r="D11" s="16"/>
      <c r="E11" s="16"/>
      <c r="F11" s="16"/>
      <c r="G11" s="16"/>
      <c r="H11" s="16"/>
      <c r="I11" s="16"/>
      <c r="J11" s="16"/>
      <c r="K11" s="657" t="s">
        <v>1051</v>
      </c>
      <c r="L11" s="658"/>
      <c r="M11" s="658"/>
      <c r="N11" s="658"/>
      <c r="O11" s="658"/>
      <c r="P11" s="658"/>
      <c r="Q11" s="658"/>
      <c r="R11" s="658"/>
      <c r="S11" s="658"/>
      <c r="T11" s="658"/>
      <c r="U11" s="658"/>
      <c r="V11" s="659"/>
      <c r="W11" s="16"/>
      <c r="X11" s="666" t="s">
        <v>1052</v>
      </c>
      <c r="Y11" s="666" t="s">
        <v>1053</v>
      </c>
      <c r="Z11" s="666" t="s">
        <v>1054</v>
      </c>
      <c r="AA11" s="18"/>
    </row>
    <row r="12" spans="2:27">
      <c r="B12" s="14"/>
      <c r="C12" s="83" t="s">
        <v>1055</v>
      </c>
      <c r="D12" s="51" t="s">
        <v>1056</v>
      </c>
      <c r="E12" s="51" t="s">
        <v>1057</v>
      </c>
      <c r="F12" s="16"/>
      <c r="G12" s="111" t="s">
        <v>970</v>
      </c>
      <c r="H12" s="111" t="s">
        <v>971</v>
      </c>
      <c r="I12" s="51" t="s">
        <v>477</v>
      </c>
      <c r="J12" s="16"/>
      <c r="K12" s="111" t="s">
        <v>557</v>
      </c>
      <c r="L12" s="111" t="s">
        <v>558</v>
      </c>
      <c r="M12" s="111" t="s">
        <v>559</v>
      </c>
      <c r="N12" s="111" t="s">
        <v>560</v>
      </c>
      <c r="O12" s="111" t="s">
        <v>561</v>
      </c>
      <c r="P12" s="111" t="s">
        <v>562</v>
      </c>
      <c r="Q12" s="111" t="s">
        <v>563</v>
      </c>
      <c r="R12" s="111" t="s">
        <v>564</v>
      </c>
      <c r="S12" s="111" t="s">
        <v>565</v>
      </c>
      <c r="T12" s="111" t="s">
        <v>566</v>
      </c>
      <c r="U12" s="111" t="s">
        <v>567</v>
      </c>
      <c r="V12" s="111" t="s">
        <v>568</v>
      </c>
      <c r="W12" s="16"/>
      <c r="X12" s="666" t="s">
        <v>1052</v>
      </c>
      <c r="Y12" s="666"/>
      <c r="Z12" s="666"/>
      <c r="AA12" s="18"/>
    </row>
    <row r="13" spans="2:27">
      <c r="B13" s="14"/>
      <c r="C13" s="309" t="s">
        <v>1058</v>
      </c>
      <c r="D13" s="32"/>
      <c r="E13" s="249" t="s">
        <v>1059</v>
      </c>
      <c r="F13" s="16"/>
      <c r="G13" s="550">
        <v>924772</v>
      </c>
      <c r="H13" s="551">
        <f>SUM(K13:V13)</f>
        <v>534339.91999999993</v>
      </c>
      <c r="I13" s="552" t="s">
        <v>911</v>
      </c>
      <c r="J13" s="230"/>
      <c r="K13" s="553">
        <v>13448.65</v>
      </c>
      <c r="L13" s="553">
        <v>8581.14</v>
      </c>
      <c r="M13" s="553">
        <v>9504.4499999999989</v>
      </c>
      <c r="N13" s="553">
        <v>52793.350000000006</v>
      </c>
      <c r="O13" s="553">
        <v>180963.12</v>
      </c>
      <c r="P13" s="554">
        <v>269049.21000000002</v>
      </c>
      <c r="Q13" s="555"/>
      <c r="R13" s="555"/>
      <c r="S13" s="555"/>
      <c r="T13" s="555"/>
      <c r="U13" s="555"/>
      <c r="V13" s="555"/>
      <c r="W13" s="16"/>
      <c r="X13" s="185">
        <v>100</v>
      </c>
      <c r="Y13" s="36" t="s">
        <v>349</v>
      </c>
      <c r="Z13" s="58"/>
      <c r="AA13" s="18"/>
    </row>
    <row r="14" spans="2:27">
      <c r="B14" s="14"/>
      <c r="C14" s="309" t="s">
        <v>1060</v>
      </c>
      <c r="D14" s="32"/>
      <c r="E14" s="45" t="s">
        <v>1061</v>
      </c>
      <c r="F14" s="16"/>
      <c r="G14" s="550">
        <v>1320</v>
      </c>
      <c r="H14" s="551">
        <f t="shared" ref="H14:H41" si="0">SUM(K14:V14)</f>
        <v>0</v>
      </c>
      <c r="I14" s="552" t="s">
        <v>911</v>
      </c>
      <c r="J14" s="230"/>
      <c r="K14" s="553"/>
      <c r="L14" s="554"/>
      <c r="M14" s="554"/>
      <c r="N14" s="554"/>
      <c r="O14" s="554"/>
      <c r="P14" s="554"/>
      <c r="Q14" s="555"/>
      <c r="R14" s="555"/>
      <c r="S14" s="555"/>
      <c r="T14" s="555"/>
      <c r="U14" s="555"/>
      <c r="V14" s="555"/>
      <c r="W14" s="16"/>
      <c r="X14" s="185">
        <v>100</v>
      </c>
      <c r="Y14" s="36" t="s">
        <v>349</v>
      </c>
      <c r="Z14" s="59"/>
      <c r="AA14" s="18"/>
    </row>
    <row r="15" spans="2:27">
      <c r="B15" s="14"/>
      <c r="C15" s="309" t="s">
        <v>1062</v>
      </c>
      <c r="D15" s="32"/>
      <c r="E15" s="45" t="s">
        <v>1063</v>
      </c>
      <c r="F15" s="16"/>
      <c r="G15" s="550">
        <v>24130</v>
      </c>
      <c r="H15" s="551">
        <f t="shared" si="0"/>
        <v>12960.715</v>
      </c>
      <c r="I15" s="552" t="s">
        <v>911</v>
      </c>
      <c r="J15" s="230"/>
      <c r="K15" s="553">
        <v>2008.4500000000003</v>
      </c>
      <c r="L15" s="553">
        <v>2082.7600000000002</v>
      </c>
      <c r="M15" s="553">
        <v>2912.5650000000001</v>
      </c>
      <c r="N15" s="553">
        <v>2301.4299999999998</v>
      </c>
      <c r="O15" s="553">
        <v>1951.0700000000002</v>
      </c>
      <c r="P15" s="554">
        <v>1704.4399999999998</v>
      </c>
      <c r="Q15" s="555"/>
      <c r="R15" s="555"/>
      <c r="S15" s="555"/>
      <c r="T15" s="555"/>
      <c r="U15" s="555"/>
      <c r="V15" s="555"/>
      <c r="W15" s="16"/>
      <c r="X15" s="185">
        <v>100</v>
      </c>
      <c r="Y15" s="36" t="s">
        <v>349</v>
      </c>
      <c r="Z15" s="59"/>
      <c r="AA15" s="18"/>
    </row>
    <row r="16" spans="2:27">
      <c r="B16" s="14"/>
      <c r="C16" s="309" t="s">
        <v>1064</v>
      </c>
      <c r="D16" s="32"/>
      <c r="E16" s="45" t="s">
        <v>1065</v>
      </c>
      <c r="F16" s="16"/>
      <c r="G16" s="550">
        <v>5317</v>
      </c>
      <c r="H16" s="551">
        <f t="shared" si="0"/>
        <v>5198.8</v>
      </c>
      <c r="I16" s="552" t="s">
        <v>911</v>
      </c>
      <c r="J16" s="230"/>
      <c r="K16" s="553">
        <v>378.6</v>
      </c>
      <c r="L16" s="553">
        <v>266</v>
      </c>
      <c r="M16" s="553">
        <v>380</v>
      </c>
      <c r="N16" s="553">
        <v>1110</v>
      </c>
      <c r="O16" s="553">
        <v>1941</v>
      </c>
      <c r="P16" s="554">
        <v>1123.2</v>
      </c>
      <c r="Q16" s="555"/>
      <c r="R16" s="555"/>
      <c r="S16" s="555"/>
      <c r="T16" s="555"/>
      <c r="U16" s="555"/>
      <c r="V16" s="555"/>
      <c r="W16" s="16"/>
      <c r="X16" s="185">
        <v>100</v>
      </c>
      <c r="Y16" s="36" t="s">
        <v>349</v>
      </c>
      <c r="Z16" s="59"/>
      <c r="AA16" s="18"/>
    </row>
    <row r="17" spans="2:27">
      <c r="B17" s="14"/>
      <c r="C17" s="309" t="s">
        <v>1066</v>
      </c>
      <c r="D17" s="32"/>
      <c r="E17" s="45" t="s">
        <v>1067</v>
      </c>
      <c r="F17" s="16"/>
      <c r="G17" s="550">
        <v>10879</v>
      </c>
      <c r="H17" s="551">
        <f t="shared" si="0"/>
        <v>8056.9000000000005</v>
      </c>
      <c r="I17" s="552" t="s">
        <v>911</v>
      </c>
      <c r="J17" s="230"/>
      <c r="K17" s="553">
        <v>413.7</v>
      </c>
      <c r="L17" s="553">
        <v>1317.37</v>
      </c>
      <c r="M17" s="553">
        <v>1439.06</v>
      </c>
      <c r="N17" s="553">
        <v>1592.13</v>
      </c>
      <c r="O17" s="553">
        <v>1397.13</v>
      </c>
      <c r="P17" s="554">
        <v>1897.51</v>
      </c>
      <c r="Q17" s="555"/>
      <c r="R17" s="555"/>
      <c r="S17" s="555"/>
      <c r="T17" s="555"/>
      <c r="U17" s="555"/>
      <c r="V17" s="555"/>
      <c r="W17" s="16"/>
      <c r="X17" s="185">
        <v>79</v>
      </c>
      <c r="Y17" s="36" t="s">
        <v>349</v>
      </c>
      <c r="Z17" s="59"/>
      <c r="AA17" s="18"/>
    </row>
    <row r="18" spans="2:27">
      <c r="B18" s="14"/>
      <c r="C18" s="309" t="s">
        <v>1068</v>
      </c>
      <c r="D18" s="32"/>
      <c r="E18" s="249" t="s">
        <v>1069</v>
      </c>
      <c r="F18" s="16"/>
      <c r="G18" s="550">
        <v>1646115</v>
      </c>
      <c r="H18" s="551">
        <f t="shared" si="0"/>
        <v>972377.64</v>
      </c>
      <c r="I18" s="552" t="s">
        <v>911</v>
      </c>
      <c r="J18" s="230"/>
      <c r="K18" s="553">
        <v>166159.6</v>
      </c>
      <c r="L18" s="553">
        <v>89224.859999999986</v>
      </c>
      <c r="M18" s="553">
        <v>131959.75</v>
      </c>
      <c r="N18" s="553">
        <v>200050.41999999998</v>
      </c>
      <c r="O18" s="553">
        <v>215714.61000000004</v>
      </c>
      <c r="P18" s="554">
        <v>169268.40000000002</v>
      </c>
      <c r="Q18" s="555"/>
      <c r="R18" s="555"/>
      <c r="S18" s="555"/>
      <c r="T18" s="555"/>
      <c r="U18" s="555"/>
      <c r="V18" s="555"/>
      <c r="W18" s="16"/>
      <c r="X18" s="185">
        <v>100</v>
      </c>
      <c r="Y18" s="36" t="s">
        <v>349</v>
      </c>
      <c r="Z18" s="59"/>
      <c r="AA18" s="18"/>
    </row>
    <row r="19" spans="2:27">
      <c r="B19" s="14"/>
      <c r="C19" s="309" t="s">
        <v>1070</v>
      </c>
      <c r="D19" s="32"/>
      <c r="E19" s="249" t="s">
        <v>1071</v>
      </c>
      <c r="F19" s="16"/>
      <c r="G19" s="559"/>
      <c r="H19" s="551">
        <f t="shared" si="0"/>
        <v>370598.1</v>
      </c>
      <c r="I19" s="552" t="s">
        <v>911</v>
      </c>
      <c r="J19" s="230"/>
      <c r="K19" s="553">
        <v>63681.1</v>
      </c>
      <c r="L19" s="553">
        <v>29442</v>
      </c>
      <c r="M19" s="553">
        <v>105009</v>
      </c>
      <c r="N19" s="553">
        <v>92035</v>
      </c>
      <c r="O19" s="584">
        <v>67247.399999999994</v>
      </c>
      <c r="P19" s="558">
        <v>13183.6</v>
      </c>
      <c r="Q19" s="555"/>
      <c r="R19" s="555"/>
      <c r="S19" s="555"/>
      <c r="T19" s="555"/>
      <c r="U19" s="555"/>
      <c r="V19" s="555"/>
      <c r="W19" s="16"/>
      <c r="X19" s="185"/>
      <c r="Y19" s="36"/>
      <c r="Z19" s="59"/>
      <c r="AA19" s="18"/>
    </row>
    <row r="20" spans="2:27">
      <c r="B20" s="14"/>
      <c r="C20" s="309" t="s">
        <v>1072</v>
      </c>
      <c r="D20" s="32"/>
      <c r="E20" s="249" t="s">
        <v>1073</v>
      </c>
      <c r="F20" s="16"/>
      <c r="G20" s="550">
        <v>79196</v>
      </c>
      <c r="H20" s="551">
        <f t="shared" si="0"/>
        <v>1233.03</v>
      </c>
      <c r="I20" s="552" t="s">
        <v>911</v>
      </c>
      <c r="J20" s="230"/>
      <c r="K20" s="560">
        <v>323.95</v>
      </c>
      <c r="L20" s="560">
        <v>335.83</v>
      </c>
      <c r="M20" s="602">
        <v>106.72</v>
      </c>
      <c r="N20" s="560">
        <v>110.79</v>
      </c>
      <c r="O20" s="560">
        <v>355.74</v>
      </c>
      <c r="P20" s="558"/>
      <c r="Q20" s="555"/>
      <c r="R20" s="555"/>
      <c r="S20" s="555"/>
      <c r="T20" s="555"/>
      <c r="U20" s="555"/>
      <c r="V20" s="555"/>
      <c r="W20" s="16"/>
      <c r="X20" s="185">
        <v>100</v>
      </c>
      <c r="Y20" s="36" t="s">
        <v>349</v>
      </c>
      <c r="Z20" s="59"/>
      <c r="AA20" s="18"/>
    </row>
    <row r="21" spans="2:27">
      <c r="B21" s="14"/>
      <c r="C21" s="309" t="s">
        <v>1074</v>
      </c>
      <c r="D21" s="32"/>
      <c r="E21" s="45" t="s">
        <v>1075</v>
      </c>
      <c r="F21" s="16"/>
      <c r="G21" s="550">
        <v>413444</v>
      </c>
      <c r="H21" s="551">
        <f t="shared" si="0"/>
        <v>248834.2</v>
      </c>
      <c r="I21" s="552" t="s">
        <v>911</v>
      </c>
      <c r="J21" s="230"/>
      <c r="K21" s="553">
        <v>36278.5</v>
      </c>
      <c r="L21" s="600">
        <v>28473</v>
      </c>
      <c r="M21" s="604">
        <v>14619</v>
      </c>
      <c r="N21" s="601">
        <v>97252.9</v>
      </c>
      <c r="O21" s="553">
        <v>37387.1</v>
      </c>
      <c r="P21" s="554">
        <v>34823.699999999997</v>
      </c>
      <c r="Q21" s="555"/>
      <c r="R21" s="555"/>
      <c r="S21" s="555"/>
      <c r="T21" s="555"/>
      <c r="U21" s="555"/>
      <c r="V21" s="555"/>
      <c r="W21" s="16"/>
      <c r="X21" s="185">
        <v>100</v>
      </c>
      <c r="Y21" s="36" t="s">
        <v>349</v>
      </c>
      <c r="Z21" s="59"/>
      <c r="AA21" s="18"/>
    </row>
    <row r="22" spans="2:27">
      <c r="B22" s="14"/>
      <c r="C22" s="309" t="s">
        <v>1076</v>
      </c>
      <c r="D22" s="32"/>
      <c r="E22" s="249" t="s">
        <v>1077</v>
      </c>
      <c r="F22" s="16"/>
      <c r="G22" s="550">
        <v>3645154</v>
      </c>
      <c r="H22" s="551">
        <f t="shared" si="0"/>
        <v>1683524.41</v>
      </c>
      <c r="I22" s="552" t="s">
        <v>911</v>
      </c>
      <c r="J22" s="230"/>
      <c r="K22" s="553">
        <v>283875.40000000002</v>
      </c>
      <c r="L22" s="600">
        <v>191237.61000000002</v>
      </c>
      <c r="M22" s="604">
        <v>297307</v>
      </c>
      <c r="N22" s="601">
        <v>264285.09999999998</v>
      </c>
      <c r="O22" s="553">
        <v>298437.5</v>
      </c>
      <c r="P22" s="554">
        <v>348381.8</v>
      </c>
      <c r="Q22" s="555"/>
      <c r="R22" s="555"/>
      <c r="S22" s="555"/>
      <c r="T22" s="555"/>
      <c r="U22" s="555"/>
      <c r="V22" s="555"/>
      <c r="W22" s="16"/>
      <c r="X22" s="185">
        <v>100</v>
      </c>
      <c r="Y22" s="36" t="s">
        <v>349</v>
      </c>
      <c r="Z22" s="59"/>
      <c r="AA22" s="18"/>
    </row>
    <row r="23" spans="2:27">
      <c r="B23" s="14"/>
      <c r="C23" s="309" t="s">
        <v>1078</v>
      </c>
      <c r="D23" s="32"/>
      <c r="E23" s="45" t="s">
        <v>1079</v>
      </c>
      <c r="F23" s="16"/>
      <c r="G23" s="550">
        <v>16923</v>
      </c>
      <c r="H23" s="551">
        <f t="shared" si="0"/>
        <v>3499.1400000000003</v>
      </c>
      <c r="I23" s="552" t="s">
        <v>911</v>
      </c>
      <c r="J23" s="230"/>
      <c r="K23" s="553">
        <v>676.32999999999993</v>
      </c>
      <c r="L23" s="553">
        <v>495.65999999999997</v>
      </c>
      <c r="M23" s="603">
        <v>319.3</v>
      </c>
      <c r="N23" s="553">
        <v>535.58000000000004</v>
      </c>
      <c r="O23" s="553">
        <v>606.43000000000006</v>
      </c>
      <c r="P23" s="554">
        <v>865.83999999999992</v>
      </c>
      <c r="Q23" s="555"/>
      <c r="R23" s="555"/>
      <c r="S23" s="555"/>
      <c r="T23" s="555"/>
      <c r="U23" s="555"/>
      <c r="V23" s="555"/>
      <c r="W23" s="16"/>
      <c r="X23" s="185">
        <v>100</v>
      </c>
      <c r="Y23" s="36" t="s">
        <v>349</v>
      </c>
      <c r="Z23" s="59"/>
      <c r="AA23" s="18"/>
    </row>
    <row r="24" spans="2:27">
      <c r="B24" s="14"/>
      <c r="C24" s="309" t="s">
        <v>1080</v>
      </c>
      <c r="D24" s="32"/>
      <c r="E24" s="45" t="s">
        <v>1081</v>
      </c>
      <c r="F24" s="16"/>
      <c r="G24" s="550">
        <v>224862</v>
      </c>
      <c r="H24" s="551">
        <f t="shared" si="0"/>
        <v>188958.2</v>
      </c>
      <c r="I24" s="552" t="s">
        <v>911</v>
      </c>
      <c r="J24" s="230"/>
      <c r="K24" s="553">
        <v>31040.7</v>
      </c>
      <c r="L24" s="553">
        <v>10629.2</v>
      </c>
      <c r="M24" s="553">
        <v>2667</v>
      </c>
      <c r="N24" s="553">
        <v>13015.3</v>
      </c>
      <c r="O24" s="553">
        <v>20792.7</v>
      </c>
      <c r="P24" s="554">
        <v>110813.3</v>
      </c>
      <c r="Q24" s="555"/>
      <c r="R24" s="555"/>
      <c r="S24" s="555"/>
      <c r="T24" s="555"/>
      <c r="U24" s="555"/>
      <c r="V24" s="555"/>
      <c r="W24" s="16"/>
      <c r="X24" s="185">
        <v>100</v>
      </c>
      <c r="Y24" s="36" t="s">
        <v>349</v>
      </c>
      <c r="Z24" s="59"/>
      <c r="AA24" s="18"/>
    </row>
    <row r="25" spans="2:27">
      <c r="B25" s="14"/>
      <c r="C25" s="309" t="s">
        <v>1082</v>
      </c>
      <c r="D25" s="32"/>
      <c r="E25" s="45" t="s">
        <v>1083</v>
      </c>
      <c r="F25" s="16"/>
      <c r="G25" s="550">
        <v>26978657</v>
      </c>
      <c r="H25" s="551">
        <f t="shared" si="0"/>
        <v>13702536</v>
      </c>
      <c r="I25" s="552" t="s">
        <v>911</v>
      </c>
      <c r="J25" s="230"/>
      <c r="K25" s="553">
        <v>2513133</v>
      </c>
      <c r="L25" s="553">
        <v>2446597</v>
      </c>
      <c r="M25" s="553">
        <v>2428656</v>
      </c>
      <c r="N25" s="553">
        <v>1990045</v>
      </c>
      <c r="O25" s="553">
        <v>1874204</v>
      </c>
      <c r="P25" s="554">
        <v>2449901</v>
      </c>
      <c r="Q25" s="555"/>
      <c r="R25" s="555"/>
      <c r="S25" s="555"/>
      <c r="T25" s="555"/>
      <c r="U25" s="555"/>
      <c r="V25" s="555"/>
      <c r="W25" s="16"/>
      <c r="X25" s="185">
        <v>100</v>
      </c>
      <c r="Y25" s="36" t="s">
        <v>349</v>
      </c>
      <c r="Z25" s="59"/>
      <c r="AA25" s="18"/>
    </row>
    <row r="26" spans="2:27">
      <c r="B26" s="14"/>
      <c r="C26" s="309" t="s">
        <v>1084</v>
      </c>
      <c r="D26" s="32"/>
      <c r="E26" s="45" t="s">
        <v>1085</v>
      </c>
      <c r="F26" s="16"/>
      <c r="G26" s="550">
        <v>288224</v>
      </c>
      <c r="H26" s="551">
        <f t="shared" si="0"/>
        <v>106464.71</v>
      </c>
      <c r="I26" s="552" t="s">
        <v>911</v>
      </c>
      <c r="J26" s="230"/>
      <c r="K26" s="553">
        <v>19782.400000000001</v>
      </c>
      <c r="L26" s="553">
        <v>9825.77</v>
      </c>
      <c r="M26" s="553">
        <v>18035.460000000003</v>
      </c>
      <c r="N26" s="553">
        <v>17082.440000000002</v>
      </c>
      <c r="O26" s="553">
        <v>21564.45</v>
      </c>
      <c r="P26" s="554">
        <v>20174.189999999999</v>
      </c>
      <c r="Q26" s="555"/>
      <c r="R26" s="555"/>
      <c r="S26" s="555"/>
      <c r="T26" s="555"/>
      <c r="U26" s="555"/>
      <c r="V26" s="555"/>
      <c r="W26" s="16"/>
      <c r="X26" s="185">
        <v>100</v>
      </c>
      <c r="Y26" s="36" t="s">
        <v>349</v>
      </c>
      <c r="Z26" s="59"/>
      <c r="AA26" s="18"/>
    </row>
    <row r="27" spans="2:27">
      <c r="B27" s="14"/>
      <c r="C27" s="309" t="s">
        <v>1086</v>
      </c>
      <c r="D27" s="32"/>
      <c r="E27" s="249" t="s">
        <v>1087</v>
      </c>
      <c r="F27" s="16"/>
      <c r="G27" s="550">
        <v>10399652</v>
      </c>
      <c r="H27" s="551">
        <f t="shared" si="0"/>
        <v>5343447.47</v>
      </c>
      <c r="I27" s="552" t="s">
        <v>911</v>
      </c>
      <c r="J27" s="230"/>
      <c r="K27" s="553">
        <v>783145.94</v>
      </c>
      <c r="L27" s="553">
        <v>852868.42</v>
      </c>
      <c r="M27" s="553">
        <v>884431.67</v>
      </c>
      <c r="N27" s="553">
        <v>907237.01</v>
      </c>
      <c r="O27" s="553">
        <v>867475.63000000012</v>
      </c>
      <c r="P27" s="554">
        <v>1048288.8</v>
      </c>
      <c r="Q27" s="555"/>
      <c r="R27" s="555"/>
      <c r="S27" s="555"/>
      <c r="T27" s="555"/>
      <c r="U27" s="555"/>
      <c r="V27" s="555"/>
      <c r="W27" s="16"/>
      <c r="X27" s="185">
        <v>100</v>
      </c>
      <c r="Y27" s="36" t="s">
        <v>349</v>
      </c>
      <c r="Z27" s="59"/>
      <c r="AA27" s="18"/>
    </row>
    <row r="28" spans="2:27">
      <c r="B28" s="14"/>
      <c r="C28" s="309" t="s">
        <v>1088</v>
      </c>
      <c r="D28" s="32"/>
      <c r="E28" s="45" t="s">
        <v>1089</v>
      </c>
      <c r="F28" s="16"/>
      <c r="G28" s="550">
        <v>321077</v>
      </c>
      <c r="H28" s="551">
        <f t="shared" si="0"/>
        <v>269670.38</v>
      </c>
      <c r="I28" s="552" t="s">
        <v>911</v>
      </c>
      <c r="J28" s="230"/>
      <c r="K28" s="553">
        <v>16489.86</v>
      </c>
      <c r="L28" s="553">
        <v>16381.61</v>
      </c>
      <c r="M28" s="553">
        <v>24889.16</v>
      </c>
      <c r="N28" s="553">
        <v>50220.479999999996</v>
      </c>
      <c r="O28" s="553">
        <v>69834.459999999992</v>
      </c>
      <c r="P28" s="554">
        <v>91854.81</v>
      </c>
      <c r="Q28" s="555"/>
      <c r="R28" s="555"/>
      <c r="S28" s="555"/>
      <c r="T28" s="555"/>
      <c r="U28" s="555"/>
      <c r="V28" s="555"/>
      <c r="W28" s="16"/>
      <c r="X28" s="185">
        <v>100</v>
      </c>
      <c r="Y28" s="36" t="s">
        <v>349</v>
      </c>
      <c r="Z28" s="59"/>
      <c r="AA28" s="18"/>
    </row>
    <row r="29" spans="2:27">
      <c r="B29" s="14"/>
      <c r="C29" s="309" t="s">
        <v>1090</v>
      </c>
      <c r="D29" s="32"/>
      <c r="E29" s="45" t="s">
        <v>1091</v>
      </c>
      <c r="F29" s="16"/>
      <c r="G29" s="550">
        <v>112856</v>
      </c>
      <c r="H29" s="551">
        <f t="shared" si="0"/>
        <v>37703.479999999996</v>
      </c>
      <c r="I29" s="552" t="s">
        <v>911</v>
      </c>
      <c r="J29" s="230"/>
      <c r="K29" s="553">
        <v>7594.93</v>
      </c>
      <c r="L29" s="553">
        <v>7458.46</v>
      </c>
      <c r="M29" s="553">
        <v>7077.05</v>
      </c>
      <c r="N29" s="553">
        <v>5020.2400000000007</v>
      </c>
      <c r="O29" s="553">
        <v>5474.12</v>
      </c>
      <c r="P29" s="554">
        <v>5078.68</v>
      </c>
      <c r="Q29" s="555"/>
      <c r="R29" s="555"/>
      <c r="S29" s="555"/>
      <c r="T29" s="555"/>
      <c r="U29" s="555"/>
      <c r="V29" s="555"/>
      <c r="W29" s="16"/>
      <c r="X29" s="185">
        <v>84</v>
      </c>
      <c r="Y29" s="36" t="s">
        <v>349</v>
      </c>
      <c r="Z29" s="59"/>
      <c r="AA29" s="18"/>
    </row>
    <row r="30" spans="2:27">
      <c r="B30" s="14"/>
      <c r="C30" s="309" t="s">
        <v>1092</v>
      </c>
      <c r="D30" s="32"/>
      <c r="E30" s="45" t="s">
        <v>1093</v>
      </c>
      <c r="F30" s="16"/>
      <c r="G30" s="550">
        <v>775794</v>
      </c>
      <c r="H30" s="551">
        <f t="shared" si="0"/>
        <v>367991.92499999993</v>
      </c>
      <c r="I30" s="552" t="s">
        <v>911</v>
      </c>
      <c r="J30" s="230"/>
      <c r="K30" s="553">
        <v>83934.42</v>
      </c>
      <c r="L30" s="553">
        <v>96198.069999999963</v>
      </c>
      <c r="M30" s="553">
        <v>64545.334999999992</v>
      </c>
      <c r="N30" s="553">
        <v>45378.070000000007</v>
      </c>
      <c r="O30" s="553">
        <v>39704.799999999996</v>
      </c>
      <c r="P30" s="554">
        <v>38231.23000000001</v>
      </c>
      <c r="Q30" s="555"/>
      <c r="R30" s="555"/>
      <c r="S30" s="555"/>
      <c r="T30" s="555"/>
      <c r="U30" s="555"/>
      <c r="V30" s="555"/>
      <c r="W30" s="16"/>
      <c r="X30" s="185">
        <v>77</v>
      </c>
      <c r="Y30" s="36" t="s">
        <v>349</v>
      </c>
      <c r="Z30" s="59"/>
      <c r="AA30" s="18"/>
    </row>
    <row r="31" spans="2:27">
      <c r="B31" s="14"/>
      <c r="C31" s="309" t="s">
        <v>1094</v>
      </c>
      <c r="D31" s="32"/>
      <c r="E31" s="45" t="s">
        <v>1095</v>
      </c>
      <c r="F31" s="16"/>
      <c r="G31" s="550">
        <v>59693</v>
      </c>
      <c r="H31" s="551">
        <f t="shared" si="0"/>
        <v>31037</v>
      </c>
      <c r="I31" s="552" t="s">
        <v>911</v>
      </c>
      <c r="J31" s="230"/>
      <c r="K31" s="553">
        <v>6503.0999999999995</v>
      </c>
      <c r="L31" s="553">
        <v>2903</v>
      </c>
      <c r="M31" s="553">
        <v>3792</v>
      </c>
      <c r="N31" s="553">
        <v>5142.7000000000007</v>
      </c>
      <c r="O31" s="553">
        <v>6468.6</v>
      </c>
      <c r="P31" s="554">
        <v>6227.6</v>
      </c>
      <c r="Q31" s="555"/>
      <c r="R31" s="555"/>
      <c r="S31" s="555"/>
      <c r="T31" s="555"/>
      <c r="U31" s="555"/>
      <c r="V31" s="555"/>
      <c r="W31" s="16"/>
      <c r="X31" s="185">
        <v>100</v>
      </c>
      <c r="Y31" s="36" t="s">
        <v>349</v>
      </c>
      <c r="Z31" s="59"/>
      <c r="AA31" s="18"/>
    </row>
    <row r="32" spans="2:27">
      <c r="B32" s="14"/>
      <c r="C32" s="309" t="s">
        <v>1096</v>
      </c>
      <c r="D32" s="32"/>
      <c r="E32" s="249" t="s">
        <v>1097</v>
      </c>
      <c r="F32" s="16"/>
      <c r="G32" s="550">
        <v>2172782</v>
      </c>
      <c r="H32" s="551">
        <f t="shared" si="0"/>
        <v>965742.33</v>
      </c>
      <c r="I32" s="552" t="s">
        <v>911</v>
      </c>
      <c r="J32" s="230"/>
      <c r="K32" s="553">
        <v>162145.1</v>
      </c>
      <c r="L32" s="553">
        <v>245842.83</v>
      </c>
      <c r="M32" s="553">
        <v>169712.8</v>
      </c>
      <c r="N32" s="553">
        <v>115906.97</v>
      </c>
      <c r="O32" s="553">
        <v>111383.86000000002</v>
      </c>
      <c r="P32" s="554">
        <v>160750.77000000002</v>
      </c>
      <c r="Q32" s="555"/>
      <c r="R32" s="555"/>
      <c r="S32" s="555"/>
      <c r="T32" s="555"/>
      <c r="U32" s="555"/>
      <c r="V32" s="555"/>
      <c r="W32" s="16"/>
      <c r="X32" s="185">
        <v>100</v>
      </c>
      <c r="Y32" s="36" t="s">
        <v>349</v>
      </c>
      <c r="Z32" s="59"/>
      <c r="AA32" s="18"/>
    </row>
    <row r="33" spans="2:27">
      <c r="B33" s="14"/>
      <c r="C33" s="309" t="s">
        <v>1098</v>
      </c>
      <c r="D33" s="32"/>
      <c r="E33" s="45" t="s">
        <v>1099</v>
      </c>
      <c r="F33" s="16"/>
      <c r="G33" s="550">
        <v>570</v>
      </c>
      <c r="H33" s="551">
        <f t="shared" si="0"/>
        <v>0</v>
      </c>
      <c r="I33" s="552" t="s">
        <v>911</v>
      </c>
      <c r="J33" s="230"/>
      <c r="K33" s="553"/>
      <c r="L33" s="553"/>
      <c r="M33" s="554"/>
      <c r="N33" s="554"/>
      <c r="O33" s="554"/>
      <c r="P33" s="554"/>
      <c r="Q33" s="555"/>
      <c r="R33" s="555"/>
      <c r="S33" s="555"/>
      <c r="T33" s="555"/>
      <c r="U33" s="555"/>
      <c r="V33" s="555"/>
      <c r="W33" s="16"/>
      <c r="X33" s="185">
        <v>100</v>
      </c>
      <c r="Y33" s="36" t="s">
        <v>349</v>
      </c>
      <c r="Z33" s="59"/>
      <c r="AA33" s="18"/>
    </row>
    <row r="34" spans="2:27">
      <c r="B34" s="14"/>
      <c r="C34" s="309" t="s">
        <v>1100</v>
      </c>
      <c r="D34" s="32"/>
      <c r="E34" s="45" t="s">
        <v>1101</v>
      </c>
      <c r="F34" s="16"/>
      <c r="G34" s="550">
        <v>383508</v>
      </c>
      <c r="H34" s="551">
        <f t="shared" si="0"/>
        <v>1223269.45</v>
      </c>
      <c r="I34" s="552" t="s">
        <v>911</v>
      </c>
      <c r="J34" s="230"/>
      <c r="K34" s="553">
        <v>48525</v>
      </c>
      <c r="L34" s="553">
        <v>197066</v>
      </c>
      <c r="M34" s="553">
        <v>492690</v>
      </c>
      <c r="N34" s="553">
        <v>252337.7</v>
      </c>
      <c r="O34" s="553">
        <v>70365.750000000087</v>
      </c>
      <c r="P34" s="554">
        <v>162285</v>
      </c>
      <c r="Q34" s="555"/>
      <c r="R34" s="555"/>
      <c r="S34" s="555"/>
      <c r="T34" s="555"/>
      <c r="U34" s="555"/>
      <c r="V34" s="555"/>
      <c r="W34" s="16"/>
      <c r="X34" s="185">
        <v>100</v>
      </c>
      <c r="Y34" s="36" t="s">
        <v>349</v>
      </c>
      <c r="Z34" s="59"/>
      <c r="AA34" s="18"/>
    </row>
    <row r="35" spans="2:27">
      <c r="B35" s="14"/>
      <c r="C35" s="309" t="s">
        <v>1102</v>
      </c>
      <c r="D35" s="32"/>
      <c r="E35" s="45" t="s">
        <v>1103</v>
      </c>
      <c r="F35" s="16"/>
      <c r="G35" s="550">
        <v>15368</v>
      </c>
      <c r="H35" s="551">
        <f t="shared" si="0"/>
        <v>3385</v>
      </c>
      <c r="I35" s="552" t="s">
        <v>911</v>
      </c>
      <c r="J35" s="230"/>
      <c r="K35" s="553"/>
      <c r="L35" s="553">
        <v>685</v>
      </c>
      <c r="M35" s="553">
        <v>480</v>
      </c>
      <c r="N35" s="553">
        <v>1430</v>
      </c>
      <c r="O35" s="553">
        <v>400</v>
      </c>
      <c r="P35" s="554">
        <v>390</v>
      </c>
      <c r="Q35" s="555"/>
      <c r="R35" s="555"/>
      <c r="S35" s="555"/>
      <c r="T35" s="555"/>
      <c r="U35" s="555"/>
      <c r="V35" s="555"/>
      <c r="W35" s="16"/>
      <c r="X35" s="185">
        <v>75</v>
      </c>
      <c r="Y35" s="36" t="s">
        <v>349</v>
      </c>
      <c r="Z35" s="59"/>
      <c r="AA35" s="18"/>
    </row>
    <row r="36" spans="2:27">
      <c r="B36" s="14"/>
      <c r="C36" s="309" t="s">
        <v>1104</v>
      </c>
      <c r="D36" s="32"/>
      <c r="E36" s="45" t="s">
        <v>1105</v>
      </c>
      <c r="F36" s="16"/>
      <c r="G36" s="550">
        <v>47093</v>
      </c>
      <c r="H36" s="551">
        <f t="shared" si="0"/>
        <v>15304.43</v>
      </c>
      <c r="I36" s="552" t="s">
        <v>911</v>
      </c>
      <c r="J36" s="230"/>
      <c r="K36" s="553">
        <v>2400.4299999999998</v>
      </c>
      <c r="L36" s="553">
        <v>5054</v>
      </c>
      <c r="M36" s="553">
        <v>905</v>
      </c>
      <c r="N36" s="553">
        <v>886</v>
      </c>
      <c r="O36" s="553">
        <v>2068</v>
      </c>
      <c r="P36" s="554">
        <v>3991</v>
      </c>
      <c r="Q36" s="555"/>
      <c r="R36" s="555"/>
      <c r="S36" s="555"/>
      <c r="T36" s="555"/>
      <c r="U36" s="555"/>
      <c r="V36" s="555"/>
      <c r="W36" s="16"/>
      <c r="X36" s="185">
        <v>100</v>
      </c>
      <c r="Y36" s="36" t="s">
        <v>349</v>
      </c>
      <c r="Z36" s="59"/>
      <c r="AA36" s="18"/>
    </row>
    <row r="37" spans="2:27">
      <c r="B37" s="14"/>
      <c r="C37" s="309" t="s">
        <v>1106</v>
      </c>
      <c r="D37" s="32"/>
      <c r="E37" s="45" t="s">
        <v>1107</v>
      </c>
      <c r="F37" s="16"/>
      <c r="G37" s="550">
        <v>526609</v>
      </c>
      <c r="H37" s="551">
        <f t="shared" si="0"/>
        <v>77853.260000000009</v>
      </c>
      <c r="I37" s="552" t="s">
        <v>911</v>
      </c>
      <c r="J37" s="230"/>
      <c r="K37" s="553">
        <v>23295.71</v>
      </c>
      <c r="L37" s="553">
        <v>17207.010000000002</v>
      </c>
      <c r="M37" s="553">
        <v>1103.72</v>
      </c>
      <c r="N37" s="553">
        <v>1638</v>
      </c>
      <c r="O37" s="553">
        <v>29071.82</v>
      </c>
      <c r="P37" s="554">
        <v>5537</v>
      </c>
      <c r="Q37" s="555"/>
      <c r="R37" s="555"/>
      <c r="S37" s="555"/>
      <c r="T37" s="555"/>
      <c r="U37" s="555"/>
      <c r="V37" s="555"/>
      <c r="W37" s="16"/>
      <c r="X37" s="185">
        <v>100</v>
      </c>
      <c r="Y37" s="36" t="s">
        <v>349</v>
      </c>
      <c r="Z37" s="59"/>
      <c r="AA37" s="18"/>
    </row>
    <row r="38" spans="2:27">
      <c r="B38" s="14"/>
      <c r="C38" s="309" t="s">
        <v>1108</v>
      </c>
      <c r="D38" s="32"/>
      <c r="E38" s="249" t="s">
        <v>1109</v>
      </c>
      <c r="F38" s="16"/>
      <c r="G38" s="550">
        <v>2006306</v>
      </c>
      <c r="H38" s="551">
        <f t="shared" si="0"/>
        <v>899823.12</v>
      </c>
      <c r="I38" s="552" t="s">
        <v>911</v>
      </c>
      <c r="J38" s="230"/>
      <c r="K38" s="553">
        <v>185912.03</v>
      </c>
      <c r="L38" s="553">
        <v>151999.59</v>
      </c>
      <c r="M38" s="553">
        <v>152773.10999999999</v>
      </c>
      <c r="N38" s="553">
        <v>217669.38999999998</v>
      </c>
      <c r="O38" s="553">
        <v>125052.15000000001</v>
      </c>
      <c r="P38" s="554">
        <v>66416.849999999991</v>
      </c>
      <c r="Q38" s="555"/>
      <c r="R38" s="555"/>
      <c r="S38" s="555"/>
      <c r="T38" s="555"/>
      <c r="U38" s="555"/>
      <c r="V38" s="555"/>
      <c r="W38" s="16"/>
      <c r="X38" s="185">
        <v>100</v>
      </c>
      <c r="Y38" s="36" t="s">
        <v>349</v>
      </c>
      <c r="Z38" s="59"/>
      <c r="AA38" s="18"/>
    </row>
    <row r="39" spans="2:27">
      <c r="B39" s="14"/>
      <c r="C39" s="309" t="s">
        <v>1110</v>
      </c>
      <c r="D39" s="32"/>
      <c r="E39" s="45" t="s">
        <v>1111</v>
      </c>
      <c r="F39" s="16"/>
      <c r="G39" s="550">
        <v>2314</v>
      </c>
      <c r="H39" s="551">
        <f t="shared" si="0"/>
        <v>1189</v>
      </c>
      <c r="I39" s="552" t="s">
        <v>911</v>
      </c>
      <c r="J39" s="230"/>
      <c r="K39" s="553">
        <v>268.24</v>
      </c>
      <c r="L39" s="553">
        <v>159.08000000000001</v>
      </c>
      <c r="M39" s="553">
        <v>268.36</v>
      </c>
      <c r="N39" s="553">
        <v>147.28</v>
      </c>
      <c r="O39" s="553">
        <v>185.22</v>
      </c>
      <c r="P39" s="554">
        <v>160.82</v>
      </c>
      <c r="Q39" s="555"/>
      <c r="R39" s="555"/>
      <c r="S39" s="555"/>
      <c r="T39" s="555"/>
      <c r="U39" s="555"/>
      <c r="V39" s="555"/>
      <c r="W39" s="16"/>
      <c r="X39" s="185">
        <v>100</v>
      </c>
      <c r="Y39" s="36" t="s">
        <v>349</v>
      </c>
      <c r="Z39" s="59"/>
      <c r="AA39" s="18"/>
    </row>
    <row r="40" spans="2:27">
      <c r="B40" s="14"/>
      <c r="C40" s="309" t="s">
        <v>1112</v>
      </c>
      <c r="D40" s="32"/>
      <c r="E40" s="45" t="s">
        <v>1113</v>
      </c>
      <c r="F40" s="16"/>
      <c r="G40" s="550">
        <v>180150.49</v>
      </c>
      <c r="H40" s="551">
        <f t="shared" si="0"/>
        <v>314581.81</v>
      </c>
      <c r="I40" s="552" t="s">
        <v>911</v>
      </c>
      <c r="J40" s="230"/>
      <c r="K40" s="553">
        <v>54931.97</v>
      </c>
      <c r="L40" s="553">
        <v>44711.95</v>
      </c>
      <c r="M40" s="553">
        <v>55094.97</v>
      </c>
      <c r="N40" s="553">
        <v>57985.62</v>
      </c>
      <c r="O40" s="553">
        <v>51022.929999999993</v>
      </c>
      <c r="P40" s="554">
        <v>50834.369999999995</v>
      </c>
      <c r="Q40" s="555"/>
      <c r="R40" s="555"/>
      <c r="S40" s="555"/>
      <c r="T40" s="555"/>
      <c r="U40" s="555"/>
      <c r="V40" s="555"/>
      <c r="W40" s="16"/>
      <c r="X40" s="185">
        <v>100</v>
      </c>
      <c r="Y40" s="36" t="s">
        <v>349</v>
      </c>
      <c r="Z40" s="59"/>
      <c r="AA40" s="18"/>
    </row>
    <row r="41" spans="2:27">
      <c r="B41" s="14"/>
      <c r="C41" s="561" t="s">
        <v>1114</v>
      </c>
      <c r="D41" s="562"/>
      <c r="E41" s="563" t="s">
        <v>1115</v>
      </c>
      <c r="F41" s="16"/>
      <c r="G41" s="564">
        <v>5449.8</v>
      </c>
      <c r="H41" s="565">
        <f t="shared" si="0"/>
        <v>1878</v>
      </c>
      <c r="I41" s="566" t="s">
        <v>911</v>
      </c>
      <c r="J41" s="230"/>
      <c r="K41" s="567">
        <v>440</v>
      </c>
      <c r="L41" s="567">
        <v>640</v>
      </c>
      <c r="M41" s="567">
        <v>294</v>
      </c>
      <c r="N41" s="567">
        <v>100</v>
      </c>
      <c r="O41" s="567">
        <v>240</v>
      </c>
      <c r="P41" s="568">
        <v>164</v>
      </c>
      <c r="Q41" s="569"/>
      <c r="R41" s="569"/>
      <c r="S41" s="569"/>
      <c r="T41" s="569"/>
      <c r="U41" s="569"/>
      <c r="V41" s="569"/>
      <c r="W41" s="16"/>
      <c r="X41" s="570">
        <v>100</v>
      </c>
      <c r="Y41" s="571" t="s">
        <v>349</v>
      </c>
      <c r="Z41" s="572"/>
      <c r="AA41" s="18"/>
    </row>
    <row r="42" spans="2:27" ht="28">
      <c r="B42" s="14"/>
      <c r="C42" s="573" t="s">
        <v>1116</v>
      </c>
      <c r="D42" s="574"/>
      <c r="E42" s="575" t="s">
        <v>1117</v>
      </c>
      <c r="F42" s="576"/>
      <c r="G42" s="577"/>
      <c r="H42" s="578"/>
      <c r="I42" s="579"/>
      <c r="J42" s="580"/>
      <c r="K42" s="553"/>
      <c r="L42" s="553"/>
      <c r="M42" s="553"/>
      <c r="N42" s="553"/>
      <c r="O42" s="553"/>
      <c r="P42" s="554"/>
      <c r="Q42" s="554"/>
      <c r="R42" s="554"/>
      <c r="S42" s="554"/>
      <c r="T42" s="554"/>
      <c r="U42" s="554"/>
      <c r="V42" s="554"/>
      <c r="W42" s="576"/>
      <c r="X42" s="581"/>
      <c r="Y42" s="582"/>
      <c r="Z42" s="583"/>
      <c r="AA42" s="18"/>
    </row>
    <row r="43" spans="2:27">
      <c r="B43" s="14"/>
      <c r="C43" s="16"/>
      <c r="D43" s="16"/>
      <c r="E43" s="16"/>
      <c r="F43" s="16"/>
      <c r="G43" s="230"/>
      <c r="H43" s="230"/>
      <c r="I43" s="230"/>
      <c r="J43" s="230"/>
      <c r="K43" s="556"/>
      <c r="L43" s="230"/>
      <c r="M43" s="230"/>
      <c r="N43" s="230"/>
      <c r="O43" s="230"/>
      <c r="P43" s="230"/>
      <c r="Q43" s="230"/>
      <c r="R43" s="230"/>
      <c r="S43" s="230"/>
      <c r="T43" s="230"/>
      <c r="U43" s="230"/>
      <c r="V43" s="230"/>
      <c r="W43" s="16"/>
      <c r="X43" s="16"/>
      <c r="Y43" s="16"/>
      <c r="Z43" s="16"/>
      <c r="AA43" s="18"/>
    </row>
    <row r="44" spans="2:27">
      <c r="B44" s="14"/>
      <c r="C44" s="16"/>
      <c r="D44" s="621" t="s">
        <v>1118</v>
      </c>
      <c r="E44" s="623"/>
      <c r="F44" s="16"/>
      <c r="G44" s="550">
        <f>SUM(G13:G41)</f>
        <v>51268215.289999999</v>
      </c>
      <c r="H44" s="551">
        <f>SUM(H13:H41)</f>
        <v>27391458.419999998</v>
      </c>
      <c r="I44" s="230"/>
      <c r="J44" s="230"/>
      <c r="K44" s="557">
        <f t="shared" ref="K44:V44" si="1">SUM(K13:K41)</f>
        <v>4506787.1100000003</v>
      </c>
      <c r="L44" s="551">
        <f t="shared" si="1"/>
        <v>4457683.22</v>
      </c>
      <c r="M44" s="551">
        <f t="shared" si="1"/>
        <v>4870972.4800000004</v>
      </c>
      <c r="N44" s="551">
        <f t="shared" si="1"/>
        <v>4393308.9000000013</v>
      </c>
      <c r="O44" s="551">
        <f t="shared" si="1"/>
        <v>4101309.59</v>
      </c>
      <c r="P44" s="551">
        <f t="shared" si="1"/>
        <v>5061397.12</v>
      </c>
      <c r="Q44" s="551">
        <f t="shared" si="1"/>
        <v>0</v>
      </c>
      <c r="R44" s="551">
        <f t="shared" si="1"/>
        <v>0</v>
      </c>
      <c r="S44" s="551">
        <f t="shared" si="1"/>
        <v>0</v>
      </c>
      <c r="T44" s="551">
        <f t="shared" si="1"/>
        <v>0</v>
      </c>
      <c r="U44" s="551">
        <f t="shared" si="1"/>
        <v>0</v>
      </c>
      <c r="V44" s="551">
        <f t="shared" si="1"/>
        <v>0</v>
      </c>
      <c r="W44" s="110"/>
      <c r="X44" s="17"/>
      <c r="Y44" s="17"/>
      <c r="Z44" s="17"/>
      <c r="AA44" s="18"/>
    </row>
    <row r="45" spans="2:27">
      <c r="B45" s="14"/>
      <c r="C45" s="16"/>
      <c r="D45" s="16"/>
      <c r="E45" s="16"/>
      <c r="F45" s="16"/>
      <c r="G45" s="41"/>
      <c r="H45" s="41"/>
      <c r="I45" s="16"/>
      <c r="J45" s="16"/>
      <c r="K45" s="77"/>
      <c r="L45" s="41"/>
      <c r="M45" s="41"/>
      <c r="N45" s="41"/>
      <c r="O45" s="41"/>
      <c r="P45" s="41"/>
      <c r="Q45" s="41"/>
      <c r="R45" s="41"/>
      <c r="S45" s="41"/>
      <c r="T45" s="41"/>
      <c r="U45" s="41"/>
      <c r="V45" s="41"/>
      <c r="W45" s="16"/>
      <c r="X45" s="16"/>
      <c r="Y45" s="16"/>
      <c r="Z45" s="16"/>
      <c r="AA45" s="18"/>
    </row>
    <row r="46" spans="2:27" ht="18">
      <c r="B46" s="14"/>
      <c r="C46" s="33" t="s">
        <v>1119</v>
      </c>
      <c r="D46" s="17" t="s">
        <v>1120</v>
      </c>
      <c r="E46" s="16"/>
      <c r="F46" s="16"/>
      <c r="G46" s="17"/>
      <c r="H46" s="17"/>
      <c r="I46" s="16"/>
      <c r="J46" s="16"/>
      <c r="K46" s="76"/>
      <c r="L46" s="16"/>
      <c r="M46" s="16"/>
      <c r="N46" s="16"/>
      <c r="O46" s="16"/>
      <c r="P46" s="16"/>
      <c r="Q46" s="16"/>
      <c r="R46" s="16"/>
      <c r="S46" s="16"/>
      <c r="T46" s="16"/>
      <c r="U46" s="16"/>
      <c r="V46" s="16"/>
      <c r="W46" s="16"/>
      <c r="X46" s="16"/>
      <c r="Y46" s="16"/>
      <c r="Z46" s="16"/>
      <c r="AA46" s="18"/>
    </row>
    <row r="47" spans="2:27" ht="18">
      <c r="B47" s="14"/>
      <c r="C47" s="33"/>
      <c r="D47" s="16"/>
      <c r="E47" s="16"/>
      <c r="F47" s="16"/>
      <c r="G47" s="16"/>
      <c r="H47" s="16"/>
      <c r="I47" s="16"/>
      <c r="J47" s="16"/>
      <c r="K47" s="666" t="s">
        <v>1121</v>
      </c>
      <c r="L47" s="666" t="s">
        <v>1122</v>
      </c>
      <c r="M47" s="626" t="s">
        <v>1123</v>
      </c>
      <c r="N47" s="16"/>
      <c r="O47" s="16"/>
      <c r="P47" s="16"/>
      <c r="Q47" s="16"/>
      <c r="R47" s="16"/>
      <c r="S47" s="16"/>
      <c r="T47" s="16"/>
      <c r="U47" s="16"/>
      <c r="V47" s="16"/>
      <c r="W47" s="16"/>
      <c r="X47" s="16"/>
      <c r="Y47" s="16"/>
      <c r="Z47" s="16"/>
      <c r="AA47" s="18"/>
    </row>
    <row r="48" spans="2:27">
      <c r="B48" s="14"/>
      <c r="C48" s="624" t="s">
        <v>1124</v>
      </c>
      <c r="D48" s="624" t="s">
        <v>1125</v>
      </c>
      <c r="E48" s="624" t="s">
        <v>1126</v>
      </c>
      <c r="F48" s="16"/>
      <c r="G48" s="51" t="s">
        <v>1127</v>
      </c>
      <c r="H48" s="51" t="s">
        <v>1128</v>
      </c>
      <c r="I48" s="16"/>
      <c r="J48" s="16"/>
      <c r="K48" s="666"/>
      <c r="L48" s="666"/>
      <c r="M48" s="627"/>
      <c r="N48" s="16"/>
      <c r="O48" s="16"/>
      <c r="P48" s="16"/>
      <c r="Q48" s="16"/>
      <c r="R48" s="16"/>
      <c r="S48" s="16"/>
      <c r="T48" s="16"/>
      <c r="U48" s="16"/>
      <c r="V48" s="16"/>
      <c r="W48" s="16"/>
      <c r="X48" s="16"/>
      <c r="Y48" s="16"/>
      <c r="Z48" s="16"/>
      <c r="AA48" s="18"/>
    </row>
    <row r="49" spans="2:27">
      <c r="B49" s="14"/>
      <c r="C49" s="625"/>
      <c r="D49" s="625"/>
      <c r="E49" s="625"/>
      <c r="F49" s="16"/>
      <c r="G49" s="51" t="s">
        <v>1129</v>
      </c>
      <c r="H49" s="10" t="s">
        <v>1129</v>
      </c>
      <c r="I49" s="16"/>
      <c r="J49" s="16"/>
      <c r="K49" s="10" t="s">
        <v>483</v>
      </c>
      <c r="L49" s="10" t="s">
        <v>471</v>
      </c>
      <c r="M49" s="10" t="s">
        <v>1130</v>
      </c>
      <c r="N49" s="16"/>
      <c r="O49" s="16"/>
      <c r="P49" s="16"/>
      <c r="Q49" s="16"/>
      <c r="R49" s="16"/>
      <c r="S49" s="16"/>
      <c r="T49" s="16"/>
      <c r="U49" s="16"/>
      <c r="V49" s="16"/>
      <c r="W49" s="16"/>
      <c r="X49" s="16"/>
      <c r="Y49" s="16"/>
      <c r="Z49" s="16"/>
      <c r="AA49" s="18"/>
    </row>
    <row r="50" spans="2:27" ht="28">
      <c r="B50" s="14"/>
      <c r="C50" s="10" t="s">
        <v>1068</v>
      </c>
      <c r="D50" s="32"/>
      <c r="E50" s="45"/>
      <c r="F50" s="16"/>
      <c r="G50" s="162">
        <v>32702.459639344263</v>
      </c>
      <c r="H50" s="96"/>
      <c r="I50" s="16"/>
      <c r="J50" s="16"/>
      <c r="K50" s="78" t="s">
        <v>1131</v>
      </c>
      <c r="L50" s="251">
        <v>50</v>
      </c>
      <c r="M50" s="8">
        <v>61</v>
      </c>
      <c r="N50" s="16"/>
      <c r="O50" s="16"/>
      <c r="P50" s="16"/>
      <c r="Q50" s="16"/>
      <c r="R50" s="16"/>
      <c r="S50" s="16"/>
      <c r="T50" s="16"/>
      <c r="U50" s="16"/>
      <c r="V50" s="16"/>
      <c r="W50" s="16"/>
      <c r="X50" s="16"/>
      <c r="Y50" s="16"/>
      <c r="Z50" s="16"/>
      <c r="AA50" s="18"/>
    </row>
    <row r="51" spans="2:27">
      <c r="B51" s="14"/>
      <c r="C51" s="16"/>
      <c r="D51" s="16"/>
      <c r="E51" s="16"/>
      <c r="F51" s="16"/>
      <c r="G51" s="41"/>
      <c r="H51" s="41"/>
      <c r="I51" s="16"/>
      <c r="J51" s="16"/>
      <c r="K51" s="77"/>
      <c r="L51" s="41"/>
      <c r="M51" s="41"/>
      <c r="N51" s="41"/>
      <c r="O51" s="41"/>
      <c r="P51" s="41"/>
      <c r="Q51" s="41"/>
      <c r="R51" s="41"/>
      <c r="S51" s="41"/>
      <c r="T51" s="41"/>
      <c r="U51" s="41"/>
      <c r="V51" s="41"/>
      <c r="W51" s="41"/>
      <c r="X51" s="16"/>
      <c r="Y51" s="16"/>
      <c r="Z51" s="16"/>
      <c r="AA51" s="18"/>
    </row>
    <row r="52" spans="2:27" ht="18">
      <c r="B52" s="14"/>
      <c r="C52" s="33" t="s">
        <v>1132</v>
      </c>
      <c r="D52" s="17" t="s">
        <v>1133</v>
      </c>
      <c r="E52" s="16"/>
      <c r="F52" s="16"/>
      <c r="G52" s="17"/>
      <c r="H52" s="17"/>
      <c r="I52" s="16"/>
      <c r="J52" s="16"/>
      <c r="K52" s="76"/>
      <c r="L52" s="16"/>
      <c r="M52" s="16"/>
      <c r="N52" s="16"/>
      <c r="O52" s="16"/>
      <c r="P52" s="16"/>
      <c r="Q52" s="16"/>
      <c r="R52" s="16"/>
      <c r="S52" s="16"/>
      <c r="T52" s="16"/>
      <c r="U52" s="16"/>
      <c r="V52" s="17"/>
      <c r="W52" s="16"/>
      <c r="X52" s="16"/>
      <c r="Y52" s="16"/>
      <c r="Z52" s="16"/>
      <c r="AA52" s="18"/>
    </row>
    <row r="53" spans="2:27" ht="18">
      <c r="B53" s="14"/>
      <c r="C53" s="33"/>
      <c r="D53" s="16"/>
      <c r="E53" s="16"/>
      <c r="F53" s="16"/>
      <c r="G53" s="77"/>
      <c r="H53" s="77"/>
      <c r="I53" s="16"/>
      <c r="J53" s="16"/>
      <c r="K53" s="666" t="s">
        <v>1121</v>
      </c>
      <c r="L53" s="626" t="s">
        <v>1122</v>
      </c>
      <c r="M53" s="626" t="s">
        <v>1134</v>
      </c>
      <c r="N53" s="626" t="s">
        <v>1135</v>
      </c>
      <c r="O53" s="626" t="s">
        <v>1136</v>
      </c>
      <c r="P53" s="626" t="s">
        <v>1123</v>
      </c>
      <c r="Q53" s="626" t="s">
        <v>1137</v>
      </c>
      <c r="R53" s="626" t="s">
        <v>1138</v>
      </c>
      <c r="S53" s="16"/>
      <c r="T53" s="16"/>
      <c r="U53" s="16"/>
      <c r="V53" s="16"/>
      <c r="W53" s="16"/>
      <c r="X53" s="16"/>
      <c r="Y53" s="16"/>
      <c r="Z53" s="16"/>
      <c r="AA53" s="18"/>
    </row>
    <row r="54" spans="2:27">
      <c r="B54" s="14"/>
      <c r="C54" s="624" t="s">
        <v>1124</v>
      </c>
      <c r="D54" s="624" t="s">
        <v>1125</v>
      </c>
      <c r="E54" s="624" t="s">
        <v>1126</v>
      </c>
      <c r="F54" s="16"/>
      <c r="G54" s="130" t="s">
        <v>1139</v>
      </c>
      <c r="H54" s="130" t="s">
        <v>1140</v>
      </c>
      <c r="I54" s="16"/>
      <c r="J54" s="16"/>
      <c r="K54" s="666"/>
      <c r="L54" s="627"/>
      <c r="M54" s="627"/>
      <c r="N54" s="627"/>
      <c r="O54" s="627"/>
      <c r="P54" s="627"/>
      <c r="Q54" s="627"/>
      <c r="R54" s="627"/>
      <c r="S54" s="16"/>
      <c r="T54" s="16"/>
      <c r="U54" s="16"/>
      <c r="V54" s="16"/>
      <c r="W54" s="16"/>
      <c r="X54" s="16"/>
      <c r="Y54" s="16"/>
      <c r="Z54" s="16"/>
      <c r="AA54" s="18"/>
    </row>
    <row r="55" spans="2:27">
      <c r="B55" s="14"/>
      <c r="C55" s="625"/>
      <c r="D55" s="625"/>
      <c r="E55" s="625"/>
      <c r="F55" s="16"/>
      <c r="G55" s="51" t="s">
        <v>1141</v>
      </c>
      <c r="H55" s="10" t="s">
        <v>1141</v>
      </c>
      <c r="I55" s="16"/>
      <c r="J55" s="16"/>
      <c r="K55" s="10" t="s">
        <v>483</v>
      </c>
      <c r="L55" s="10" t="s">
        <v>471</v>
      </c>
      <c r="M55" s="10" t="s">
        <v>471</v>
      </c>
      <c r="N55" s="10" t="s">
        <v>471</v>
      </c>
      <c r="O55" s="10" t="s">
        <v>571</v>
      </c>
      <c r="P55" s="10" t="s">
        <v>1142</v>
      </c>
      <c r="Q55" s="10" t="s">
        <v>1143</v>
      </c>
      <c r="R55" s="10" t="s">
        <v>1141</v>
      </c>
      <c r="S55" s="16"/>
      <c r="T55" s="16"/>
      <c r="U55" s="16"/>
      <c r="V55" s="16"/>
      <c r="W55" s="16"/>
      <c r="X55" s="16"/>
      <c r="Y55" s="16"/>
      <c r="Z55" s="16"/>
      <c r="AA55" s="18"/>
    </row>
    <row r="56" spans="2:27" ht="28">
      <c r="B56" s="14"/>
      <c r="C56" s="10" t="s">
        <v>1062</v>
      </c>
      <c r="D56" s="32"/>
      <c r="E56" s="45" t="s">
        <v>1063</v>
      </c>
      <c r="F56" s="16"/>
      <c r="G56" s="252">
        <v>361940.4</v>
      </c>
      <c r="H56" s="250"/>
      <c r="I56" s="16"/>
      <c r="J56" s="16"/>
      <c r="K56" s="78" t="s">
        <v>1144</v>
      </c>
      <c r="L56" s="253">
        <v>0</v>
      </c>
      <c r="M56" s="254">
        <v>0</v>
      </c>
      <c r="N56" s="254">
        <v>100</v>
      </c>
      <c r="O56" s="255">
        <v>16</v>
      </c>
      <c r="P56" s="256">
        <v>15</v>
      </c>
      <c r="Q56" s="256" t="s">
        <v>1145</v>
      </c>
      <c r="R56" s="256" t="s">
        <v>1146</v>
      </c>
      <c r="S56" s="16"/>
      <c r="T56" s="16"/>
      <c r="U56" s="16"/>
      <c r="V56" s="16"/>
      <c r="W56" s="16"/>
      <c r="X56" s="16"/>
      <c r="Y56" s="16"/>
      <c r="Z56" s="16"/>
      <c r="AA56" s="18"/>
    </row>
    <row r="57" spans="2:27" ht="28">
      <c r="B57" s="14"/>
      <c r="C57" s="10" t="s">
        <v>1084</v>
      </c>
      <c r="D57" s="32"/>
      <c r="E57" s="45" t="s">
        <v>1085</v>
      </c>
      <c r="F57" s="16"/>
      <c r="G57" s="252">
        <v>72056.032500000016</v>
      </c>
      <c r="H57" s="250"/>
      <c r="I57" s="16"/>
      <c r="J57" s="16"/>
      <c r="K57" s="78" t="s">
        <v>1144</v>
      </c>
      <c r="L57" s="253">
        <v>30</v>
      </c>
      <c r="M57" s="254">
        <v>0</v>
      </c>
      <c r="N57" s="254">
        <v>70</v>
      </c>
      <c r="O57" s="257" t="s">
        <v>1146</v>
      </c>
      <c r="P57" s="256">
        <v>0.25</v>
      </c>
      <c r="Q57" s="256">
        <v>5</v>
      </c>
      <c r="R57" s="256" t="s">
        <v>1146</v>
      </c>
      <c r="S57" s="16"/>
      <c r="T57" s="16"/>
      <c r="U57" s="16"/>
      <c r="V57" s="16"/>
      <c r="W57" s="16"/>
      <c r="X57" s="16"/>
      <c r="Y57" s="16"/>
      <c r="Z57" s="16"/>
      <c r="AA57" s="18"/>
    </row>
    <row r="58" spans="2:27" ht="28">
      <c r="B58" s="14"/>
      <c r="C58" s="10" t="s">
        <v>1086</v>
      </c>
      <c r="D58" s="32"/>
      <c r="E58" s="45" t="s">
        <v>1087</v>
      </c>
      <c r="F58" s="16"/>
      <c r="G58" s="252">
        <v>2975923.2708399994</v>
      </c>
      <c r="H58" s="250"/>
      <c r="I58" s="16"/>
      <c r="J58" s="16"/>
      <c r="K58" s="78" t="s">
        <v>1144</v>
      </c>
      <c r="L58" s="253">
        <v>50</v>
      </c>
      <c r="M58" s="254">
        <v>0</v>
      </c>
      <c r="N58" s="254">
        <v>50</v>
      </c>
      <c r="O58" s="257">
        <v>80</v>
      </c>
      <c r="P58" s="256">
        <v>0.26</v>
      </c>
      <c r="Q58" s="256" t="s">
        <v>1146</v>
      </c>
      <c r="R58" s="256">
        <v>30</v>
      </c>
      <c r="S58" s="16"/>
      <c r="T58" s="16"/>
      <c r="U58" s="16"/>
      <c r="V58" s="16"/>
      <c r="W58" s="16"/>
      <c r="X58" s="16"/>
      <c r="Y58" s="16"/>
      <c r="Z58" s="16"/>
      <c r="AA58" s="18"/>
    </row>
    <row r="59" spans="2:27" ht="28">
      <c r="B59" s="14"/>
      <c r="C59" s="10" t="s">
        <v>1090</v>
      </c>
      <c r="D59" s="32"/>
      <c r="E59" s="45" t="s">
        <v>1091</v>
      </c>
      <c r="F59" s="16"/>
      <c r="G59" s="252">
        <v>338572.55999999994</v>
      </c>
      <c r="H59" s="250"/>
      <c r="I59" s="16"/>
      <c r="J59" s="16"/>
      <c r="K59" s="78" t="s">
        <v>1144</v>
      </c>
      <c r="L59" s="253">
        <v>50</v>
      </c>
      <c r="M59" s="254">
        <v>0</v>
      </c>
      <c r="N59" s="254">
        <v>50</v>
      </c>
      <c r="O59" s="257">
        <v>10</v>
      </c>
      <c r="P59" s="256">
        <v>3</v>
      </c>
      <c r="Q59" s="256" t="s">
        <v>1146</v>
      </c>
      <c r="R59" s="256" t="s">
        <v>1146</v>
      </c>
      <c r="S59" s="16"/>
      <c r="T59" s="16"/>
      <c r="U59" s="16"/>
      <c r="V59" s="16"/>
      <c r="W59" s="16"/>
      <c r="X59" s="16"/>
      <c r="Y59" s="16"/>
      <c r="Z59" s="16"/>
      <c r="AA59" s="18"/>
    </row>
    <row r="60" spans="2:27" ht="28">
      <c r="B60" s="14"/>
      <c r="C60" s="10" t="s">
        <v>1092</v>
      </c>
      <c r="D60" s="32"/>
      <c r="E60" s="45" t="s">
        <v>1147</v>
      </c>
      <c r="F60" s="16"/>
      <c r="G60" s="252">
        <v>3878980.4</v>
      </c>
      <c r="H60" s="250"/>
      <c r="I60" s="16"/>
      <c r="J60" s="16"/>
      <c r="K60" s="78" t="s">
        <v>1144</v>
      </c>
      <c r="L60" s="253">
        <v>30</v>
      </c>
      <c r="M60" s="254">
        <v>0</v>
      </c>
      <c r="N60" s="254">
        <v>70</v>
      </c>
      <c r="O60" s="257" t="s">
        <v>1146</v>
      </c>
      <c r="P60" s="256">
        <v>5</v>
      </c>
      <c r="Q60" s="256">
        <v>50</v>
      </c>
      <c r="R60" s="256" t="s">
        <v>1146</v>
      </c>
      <c r="S60" s="16"/>
      <c r="T60" s="16"/>
      <c r="U60" s="16"/>
      <c r="V60" s="16"/>
      <c r="W60" s="16"/>
      <c r="X60" s="16"/>
      <c r="Y60" s="16"/>
      <c r="Z60" s="16"/>
      <c r="AA60" s="18"/>
    </row>
    <row r="61" spans="2:27" ht="28">
      <c r="B61" s="14"/>
      <c r="C61" s="10" t="s">
        <v>1102</v>
      </c>
      <c r="D61" s="32"/>
      <c r="E61" s="45" t="s">
        <v>1103</v>
      </c>
      <c r="F61" s="16"/>
      <c r="G61" s="252">
        <v>15368</v>
      </c>
      <c r="H61" s="250"/>
      <c r="I61" s="16"/>
      <c r="J61" s="16"/>
      <c r="K61" s="78" t="s">
        <v>1144</v>
      </c>
      <c r="L61" s="253">
        <v>0</v>
      </c>
      <c r="M61" s="254">
        <v>0</v>
      </c>
      <c r="N61" s="254">
        <v>100</v>
      </c>
      <c r="O61" s="257">
        <v>48</v>
      </c>
      <c r="P61" s="256">
        <v>1</v>
      </c>
      <c r="Q61" s="256" t="s">
        <v>1146</v>
      </c>
      <c r="R61" s="256" t="s">
        <v>1146</v>
      </c>
      <c r="S61" s="16"/>
      <c r="T61" s="16"/>
      <c r="U61" s="16"/>
      <c r="V61" s="16"/>
      <c r="W61" s="16"/>
      <c r="X61" s="16"/>
      <c r="Y61" s="16"/>
      <c r="Z61" s="16"/>
      <c r="AA61" s="18"/>
    </row>
    <row r="62" spans="2:27" ht="28">
      <c r="B62" s="14"/>
      <c r="C62" s="10" t="s">
        <v>1148</v>
      </c>
      <c r="D62" s="32"/>
      <c r="E62" s="45" t="s">
        <v>1107</v>
      </c>
      <c r="F62" s="16"/>
      <c r="G62" s="252">
        <v>526609</v>
      </c>
      <c r="H62" s="250"/>
      <c r="I62" s="16"/>
      <c r="J62" s="16"/>
      <c r="K62" s="78" t="s">
        <v>1149</v>
      </c>
      <c r="L62" s="253">
        <v>0</v>
      </c>
      <c r="M62" s="254">
        <v>0</v>
      </c>
      <c r="N62" s="254">
        <v>100</v>
      </c>
      <c r="O62" s="258">
        <v>39</v>
      </c>
      <c r="P62" s="256">
        <v>1</v>
      </c>
      <c r="Q62" s="256" t="s">
        <v>1146</v>
      </c>
      <c r="R62" s="256" t="s">
        <v>1146</v>
      </c>
      <c r="S62" s="16"/>
      <c r="T62" s="16"/>
      <c r="U62" s="16"/>
      <c r="V62" s="16"/>
      <c r="W62" s="16"/>
      <c r="X62" s="16"/>
      <c r="Y62" s="16"/>
      <c r="Z62" s="16"/>
      <c r="AA62" s="18"/>
    </row>
    <row r="63" spans="2:27" ht="28">
      <c r="B63" s="14"/>
      <c r="C63" s="10" t="s">
        <v>1108</v>
      </c>
      <c r="D63" s="32"/>
      <c r="E63" s="45" t="s">
        <v>1109</v>
      </c>
      <c r="F63" s="16"/>
      <c r="G63" s="252">
        <v>1046206.9740000002</v>
      </c>
      <c r="H63" s="250"/>
      <c r="I63" s="16"/>
      <c r="J63" s="16"/>
      <c r="K63" s="78" t="s">
        <v>1144</v>
      </c>
      <c r="L63" s="253">
        <v>30</v>
      </c>
      <c r="M63" s="254">
        <v>0</v>
      </c>
      <c r="N63" s="254">
        <v>70</v>
      </c>
      <c r="O63" s="257">
        <v>20</v>
      </c>
      <c r="P63" s="256">
        <v>3</v>
      </c>
      <c r="Q63" s="256" t="s">
        <v>1146</v>
      </c>
      <c r="R63" s="256" t="s">
        <v>1146</v>
      </c>
      <c r="S63" s="16"/>
      <c r="T63" s="16"/>
      <c r="U63" s="16"/>
      <c r="V63" s="16"/>
      <c r="W63" s="16"/>
      <c r="X63" s="16"/>
      <c r="Y63" s="16"/>
      <c r="Z63" s="16"/>
      <c r="AA63" s="18"/>
    </row>
    <row r="64" spans="2:27">
      <c r="B64" s="21"/>
      <c r="C64" s="2"/>
      <c r="D64" s="2"/>
      <c r="E64" s="2"/>
      <c r="F64" s="2"/>
      <c r="G64" s="2"/>
      <c r="H64" s="2"/>
      <c r="I64" s="2"/>
      <c r="J64" s="2"/>
      <c r="K64" s="79"/>
      <c r="L64" s="2"/>
      <c r="M64" s="2"/>
      <c r="N64" s="2"/>
      <c r="O64" s="2"/>
      <c r="P64" s="2"/>
      <c r="Q64" s="2"/>
      <c r="R64" s="2"/>
      <c r="S64" s="2"/>
      <c r="T64" s="2"/>
      <c r="U64" s="2"/>
      <c r="V64" s="2"/>
      <c r="W64" s="2"/>
      <c r="X64" s="2"/>
      <c r="Y64" s="2"/>
      <c r="Z64" s="2"/>
      <c r="AA64" s="20"/>
    </row>
    <row r="65" spans="2:27" hidden="1">
      <c r="B65" s="23"/>
      <c r="C65" s="23"/>
      <c r="D65" s="23"/>
      <c r="E65" s="23"/>
      <c r="F65" s="23"/>
      <c r="G65" s="23"/>
      <c r="H65" s="23"/>
      <c r="I65" s="23"/>
      <c r="J65" s="23"/>
      <c r="K65" s="80"/>
      <c r="L65" s="23"/>
      <c r="M65" s="23"/>
      <c r="N65" s="23"/>
      <c r="O65" s="23"/>
      <c r="P65" s="23"/>
      <c r="Q65" s="23"/>
      <c r="R65" s="23"/>
      <c r="S65" s="23"/>
      <c r="T65" s="23"/>
      <c r="U65" s="23"/>
      <c r="V65" s="23"/>
      <c r="W65" s="23"/>
      <c r="X65" s="23"/>
      <c r="Y65" s="23"/>
      <c r="Z65" s="23"/>
      <c r="AA65" s="23"/>
    </row>
    <row r="66" spans="2:27" hidden="1">
      <c r="B66" s="23"/>
      <c r="C66" s="91" t="s">
        <v>1150</v>
      </c>
      <c r="D66" s="91" t="s">
        <v>1151</v>
      </c>
      <c r="E66" s="91" t="s">
        <v>1152</v>
      </c>
      <c r="F66" s="91"/>
      <c r="G66" s="91"/>
      <c r="H66" s="91"/>
      <c r="I66" s="91"/>
      <c r="J66" s="91"/>
      <c r="K66" s="81" t="s">
        <v>1153</v>
      </c>
      <c r="L66" s="91"/>
      <c r="M66" s="91" t="s">
        <v>1154</v>
      </c>
      <c r="N66" s="91"/>
      <c r="O66" s="23"/>
      <c r="P66" s="23"/>
      <c r="Q66" s="23"/>
      <c r="R66" s="23"/>
      <c r="S66" s="23"/>
      <c r="T66" s="23"/>
      <c r="U66" s="23"/>
      <c r="V66" s="23"/>
      <c r="W66" s="23"/>
      <c r="X66" s="23"/>
      <c r="Y66" s="23"/>
      <c r="Z66" s="23"/>
      <c r="AA66" s="23"/>
    </row>
    <row r="67" spans="2:27" hidden="1">
      <c r="B67" s="23"/>
      <c r="C67" s="91" t="s">
        <v>349</v>
      </c>
      <c r="D67" s="91"/>
      <c r="E67" s="91"/>
      <c r="F67" s="91"/>
      <c r="G67" s="91"/>
      <c r="H67" s="91"/>
      <c r="I67" s="91"/>
      <c r="J67" s="91"/>
      <c r="K67" s="81"/>
      <c r="L67" s="91"/>
      <c r="M67" s="91"/>
      <c r="N67" s="91"/>
      <c r="O67" s="23"/>
      <c r="P67" s="23"/>
      <c r="Q67" s="23"/>
      <c r="R67" s="23"/>
      <c r="S67" s="23"/>
      <c r="T67" s="23"/>
      <c r="U67" s="23"/>
      <c r="V67" s="23"/>
      <c r="W67" s="23"/>
      <c r="X67" s="23"/>
      <c r="Y67" s="23"/>
      <c r="Z67" s="23"/>
      <c r="AA67" s="23"/>
    </row>
    <row r="68" spans="2:27" hidden="1">
      <c r="B68" s="23"/>
      <c r="C68" s="91" t="s">
        <v>1155</v>
      </c>
      <c r="D68" s="91"/>
      <c r="E68" s="91"/>
      <c r="F68" s="91"/>
      <c r="G68" s="91"/>
      <c r="H68" s="91"/>
      <c r="I68" s="91"/>
      <c r="J68" s="91"/>
      <c r="K68" s="81"/>
      <c r="L68" s="91"/>
      <c r="M68" s="91"/>
      <c r="N68" s="91"/>
      <c r="O68" s="23"/>
      <c r="P68" s="23"/>
      <c r="Q68" s="23"/>
      <c r="R68" s="23"/>
      <c r="S68" s="23"/>
      <c r="T68" s="23"/>
      <c r="U68" s="23"/>
      <c r="V68" s="23"/>
      <c r="W68" s="23"/>
      <c r="X68" s="23"/>
      <c r="Y68" s="23"/>
      <c r="Z68" s="23"/>
      <c r="AA68" s="23"/>
    </row>
    <row r="69" spans="2:27" hidden="1">
      <c r="B69" s="23"/>
      <c r="C69" s="91" t="s">
        <v>1058</v>
      </c>
      <c r="D69" s="91" t="s">
        <v>1156</v>
      </c>
      <c r="E69" s="91" t="s">
        <v>1157</v>
      </c>
      <c r="F69" s="91"/>
      <c r="G69" s="91"/>
      <c r="H69" s="91"/>
      <c r="I69" s="91"/>
      <c r="J69" s="91"/>
      <c r="K69" s="81" t="s">
        <v>1158</v>
      </c>
      <c r="L69" s="91"/>
      <c r="M69" s="91" t="s">
        <v>1159</v>
      </c>
      <c r="N69" s="91"/>
      <c r="O69" s="23"/>
      <c r="P69" s="23"/>
      <c r="Q69" s="23"/>
      <c r="R69" s="23"/>
      <c r="S69" s="23"/>
      <c r="T69" s="23"/>
      <c r="U69" s="23"/>
      <c r="V69" s="23"/>
      <c r="W69" s="23"/>
      <c r="X69" s="23"/>
      <c r="Y69" s="23"/>
      <c r="Z69" s="23"/>
      <c r="AA69" s="23"/>
    </row>
    <row r="70" spans="2:27" hidden="1">
      <c r="B70" s="23"/>
      <c r="C70" s="91" t="s">
        <v>1160</v>
      </c>
      <c r="D70" s="91" t="s">
        <v>367</v>
      </c>
      <c r="E70" s="91"/>
      <c r="F70" s="91"/>
      <c r="G70" s="91"/>
      <c r="H70" s="91"/>
      <c r="I70" s="91"/>
      <c r="J70" s="91"/>
      <c r="K70" s="81" t="s">
        <v>1161</v>
      </c>
      <c r="L70" s="91"/>
      <c r="M70" s="91" t="s">
        <v>1162</v>
      </c>
      <c r="N70" s="91"/>
      <c r="O70" s="23"/>
      <c r="P70" s="23"/>
      <c r="Q70" s="23"/>
      <c r="R70" s="23"/>
      <c r="S70" s="23"/>
      <c r="T70" s="23"/>
      <c r="U70" s="23"/>
      <c r="V70" s="23"/>
      <c r="W70" s="23"/>
      <c r="X70" s="23"/>
      <c r="Y70" s="23"/>
      <c r="Z70" s="23"/>
      <c r="AA70" s="23"/>
    </row>
    <row r="71" spans="2:27" hidden="1">
      <c r="B71" s="23"/>
      <c r="C71" s="91" t="s">
        <v>1163</v>
      </c>
      <c r="D71" s="91" t="s">
        <v>367</v>
      </c>
      <c r="E71" s="91"/>
      <c r="F71" s="91"/>
      <c r="G71" s="91"/>
      <c r="H71" s="91"/>
      <c r="I71" s="91"/>
      <c r="J71" s="91"/>
      <c r="K71" s="81"/>
      <c r="L71" s="91"/>
      <c r="M71" s="91"/>
      <c r="N71" s="91"/>
      <c r="O71" s="23"/>
      <c r="P71" s="23"/>
      <c r="Q71" s="23"/>
      <c r="R71" s="23"/>
      <c r="S71" s="23"/>
      <c r="T71" s="23"/>
      <c r="U71" s="23"/>
      <c r="V71" s="23"/>
      <c r="W71" s="23"/>
      <c r="X71" s="23"/>
      <c r="Y71" s="23"/>
      <c r="Z71" s="23"/>
      <c r="AA71" s="23"/>
    </row>
    <row r="72" spans="2:27" hidden="1">
      <c r="B72" s="23"/>
      <c r="C72" s="91" t="s">
        <v>1164</v>
      </c>
      <c r="D72" s="91" t="s">
        <v>367</v>
      </c>
      <c r="E72" s="91"/>
      <c r="F72" s="91"/>
      <c r="G72" s="91"/>
      <c r="H72" s="91"/>
      <c r="I72" s="91"/>
      <c r="J72" s="91"/>
      <c r="K72" s="81"/>
      <c r="L72" s="91"/>
      <c r="M72" s="91"/>
      <c r="N72" s="91"/>
      <c r="O72" s="23"/>
      <c r="P72" s="23"/>
      <c r="Q72" s="23"/>
      <c r="R72" s="23"/>
      <c r="S72" s="23"/>
      <c r="T72" s="23"/>
      <c r="U72" s="23"/>
      <c r="V72" s="23"/>
      <c r="W72" s="23"/>
      <c r="X72" s="23"/>
      <c r="Y72" s="23"/>
      <c r="Z72" s="23"/>
      <c r="AA72" s="23"/>
    </row>
    <row r="73" spans="2:27" hidden="1">
      <c r="B73" s="23"/>
      <c r="C73" s="91" t="s">
        <v>1060</v>
      </c>
      <c r="D73" s="91" t="s">
        <v>367</v>
      </c>
      <c r="E73" s="91"/>
      <c r="F73" s="91"/>
      <c r="G73" s="91"/>
      <c r="H73" s="91"/>
      <c r="I73" s="91"/>
      <c r="J73" s="91"/>
      <c r="K73" s="81" t="s">
        <v>1165</v>
      </c>
      <c r="L73" s="91"/>
      <c r="M73" s="91" t="s">
        <v>1166</v>
      </c>
      <c r="N73" s="91"/>
      <c r="O73" s="23"/>
      <c r="P73" s="23"/>
      <c r="Q73" s="23"/>
      <c r="R73" s="23"/>
      <c r="S73" s="23"/>
      <c r="T73" s="23"/>
      <c r="U73" s="23"/>
      <c r="V73" s="23"/>
      <c r="W73" s="23"/>
      <c r="X73" s="23"/>
      <c r="Y73" s="23"/>
      <c r="Z73" s="23"/>
      <c r="AA73" s="23"/>
    </row>
    <row r="74" spans="2:27" hidden="1">
      <c r="B74" s="23"/>
      <c r="C74" s="91" t="s">
        <v>1167</v>
      </c>
      <c r="D74" s="91" t="s">
        <v>367</v>
      </c>
      <c r="E74" s="91"/>
      <c r="F74" s="91"/>
      <c r="G74" s="91"/>
      <c r="H74" s="91"/>
      <c r="I74" s="91"/>
      <c r="J74" s="91"/>
      <c r="K74" s="81" t="s">
        <v>1168</v>
      </c>
      <c r="L74" s="91"/>
      <c r="M74" s="91" t="s">
        <v>1169</v>
      </c>
      <c r="N74" s="91"/>
      <c r="O74" s="23"/>
      <c r="P74" s="23"/>
      <c r="Q74" s="23"/>
      <c r="R74" s="23"/>
      <c r="S74" s="23"/>
      <c r="T74" s="23"/>
      <c r="U74" s="23"/>
      <c r="V74" s="23"/>
      <c r="W74" s="23"/>
      <c r="X74" s="23"/>
      <c r="Y74" s="23"/>
      <c r="Z74" s="23"/>
      <c r="AA74" s="23"/>
    </row>
    <row r="75" spans="2:27" hidden="1">
      <c r="B75" s="23"/>
      <c r="C75" s="91" t="s">
        <v>1062</v>
      </c>
      <c r="D75" s="91" t="s">
        <v>1170</v>
      </c>
      <c r="E75" s="91" t="s">
        <v>1157</v>
      </c>
      <c r="F75" s="91"/>
      <c r="G75" s="91"/>
      <c r="H75" s="91"/>
      <c r="I75" s="91"/>
      <c r="J75" s="91"/>
      <c r="K75" s="81" t="s">
        <v>1171</v>
      </c>
      <c r="L75" s="91"/>
      <c r="M75" s="91" t="s">
        <v>1172</v>
      </c>
      <c r="N75" s="91"/>
      <c r="O75" s="23"/>
      <c r="P75" s="23"/>
      <c r="Q75" s="23"/>
      <c r="R75" s="23"/>
      <c r="S75" s="23"/>
      <c r="T75" s="23"/>
      <c r="U75" s="23"/>
      <c r="V75" s="23"/>
      <c r="W75" s="23"/>
      <c r="X75" s="23"/>
      <c r="Y75" s="23"/>
      <c r="Z75" s="23"/>
      <c r="AA75" s="23"/>
    </row>
    <row r="76" spans="2:27" hidden="1">
      <c r="B76" s="23"/>
      <c r="C76" s="91" t="s">
        <v>1173</v>
      </c>
      <c r="D76" s="91"/>
      <c r="E76" s="91"/>
      <c r="F76" s="91"/>
      <c r="G76" s="91"/>
      <c r="H76" s="91"/>
      <c r="I76" s="91"/>
      <c r="J76" s="91"/>
      <c r="K76" s="81"/>
      <c r="L76" s="91"/>
      <c r="M76" s="91"/>
      <c r="N76" s="91"/>
      <c r="O76" s="23"/>
      <c r="P76" s="23"/>
      <c r="Q76" s="23"/>
      <c r="R76" s="23"/>
      <c r="S76" s="23"/>
      <c r="T76" s="23"/>
      <c r="U76" s="23"/>
      <c r="V76" s="23"/>
      <c r="W76" s="23"/>
      <c r="X76" s="23"/>
      <c r="Y76" s="23"/>
      <c r="Z76" s="23"/>
      <c r="AA76" s="23"/>
    </row>
    <row r="77" spans="2:27" hidden="1">
      <c r="B77" s="23"/>
      <c r="C77" s="91" t="s">
        <v>1174</v>
      </c>
      <c r="D77" s="91"/>
      <c r="E77" s="91"/>
      <c r="F77" s="91"/>
      <c r="G77" s="91"/>
      <c r="H77" s="91"/>
      <c r="I77" s="91"/>
      <c r="J77" s="91"/>
      <c r="K77" s="81"/>
      <c r="L77" s="91"/>
      <c r="M77" s="91"/>
      <c r="N77" s="91"/>
      <c r="O77" s="23"/>
      <c r="P77" s="23"/>
      <c r="Q77" s="23"/>
      <c r="R77" s="23"/>
      <c r="S77" s="23"/>
      <c r="T77" s="23"/>
      <c r="U77" s="23"/>
      <c r="V77" s="23"/>
      <c r="W77" s="23"/>
      <c r="X77" s="23"/>
      <c r="Y77" s="23"/>
      <c r="Z77" s="23"/>
      <c r="AA77" s="23"/>
    </row>
    <row r="78" spans="2:27" hidden="1">
      <c r="B78" s="23"/>
      <c r="C78" s="91" t="s">
        <v>1175</v>
      </c>
      <c r="D78" s="91" t="s">
        <v>1170</v>
      </c>
      <c r="E78" s="91" t="s">
        <v>1157</v>
      </c>
      <c r="F78" s="91"/>
      <c r="G78" s="91"/>
      <c r="H78" s="91"/>
      <c r="I78" s="91"/>
      <c r="J78" s="91"/>
      <c r="K78" s="81" t="s">
        <v>1176</v>
      </c>
      <c r="L78" s="91"/>
      <c r="M78" s="91" t="s">
        <v>1177</v>
      </c>
      <c r="N78" s="91"/>
      <c r="O78" s="23"/>
      <c r="P78" s="23"/>
      <c r="Q78" s="23"/>
      <c r="R78" s="23"/>
      <c r="S78" s="23"/>
      <c r="T78" s="23"/>
      <c r="U78" s="23"/>
      <c r="V78" s="23"/>
      <c r="W78" s="23"/>
      <c r="X78" s="23"/>
      <c r="Y78" s="23"/>
      <c r="Z78" s="23"/>
      <c r="AA78" s="23"/>
    </row>
    <row r="79" spans="2:27" hidden="1">
      <c r="B79" s="23"/>
      <c r="C79" s="91" t="s">
        <v>1178</v>
      </c>
      <c r="D79" s="91"/>
      <c r="E79" s="91"/>
      <c r="F79" s="91"/>
      <c r="G79" s="91"/>
      <c r="H79" s="91"/>
      <c r="I79" s="91"/>
      <c r="J79" s="91"/>
      <c r="K79" s="81"/>
      <c r="L79" s="91"/>
      <c r="M79" s="91"/>
      <c r="N79" s="91"/>
      <c r="O79" s="23"/>
      <c r="P79" s="23"/>
      <c r="Q79" s="23"/>
      <c r="R79" s="23"/>
      <c r="S79" s="23"/>
      <c r="T79" s="23"/>
      <c r="U79" s="23"/>
      <c r="V79" s="23"/>
      <c r="W79" s="23"/>
      <c r="X79" s="23"/>
      <c r="Y79" s="23"/>
      <c r="Z79" s="23"/>
      <c r="AA79" s="23"/>
    </row>
    <row r="80" spans="2:27" hidden="1">
      <c r="B80" s="23"/>
      <c r="C80" s="91" t="s">
        <v>1179</v>
      </c>
      <c r="D80" s="91"/>
      <c r="E80" s="91"/>
      <c r="F80" s="91"/>
      <c r="G80" s="91"/>
      <c r="H80" s="91"/>
      <c r="I80" s="91"/>
      <c r="J80" s="91"/>
      <c r="K80" s="81"/>
      <c r="L80" s="91"/>
      <c r="M80" s="91"/>
      <c r="N80" s="91"/>
      <c r="O80" s="23"/>
      <c r="P80" s="23"/>
      <c r="Q80" s="23"/>
      <c r="R80" s="23"/>
      <c r="S80" s="23"/>
      <c r="T80" s="23"/>
      <c r="U80" s="23"/>
      <c r="V80" s="23"/>
      <c r="W80" s="23"/>
      <c r="X80" s="23"/>
      <c r="Y80" s="23"/>
      <c r="Z80" s="23"/>
      <c r="AA80" s="23"/>
    </row>
    <row r="81" spans="2:27" hidden="1">
      <c r="B81" s="23"/>
      <c r="C81" s="91" t="s">
        <v>1064</v>
      </c>
      <c r="D81" s="91" t="s">
        <v>367</v>
      </c>
      <c r="E81" s="91"/>
      <c r="F81" s="91"/>
      <c r="G81" s="91"/>
      <c r="H81" s="91"/>
      <c r="I81" s="91"/>
      <c r="J81" s="91"/>
      <c r="K81" s="81"/>
      <c r="L81" s="91"/>
      <c r="M81" s="91"/>
      <c r="N81" s="91"/>
      <c r="O81" s="23"/>
      <c r="P81" s="23"/>
      <c r="Q81" s="23"/>
      <c r="R81" s="23"/>
      <c r="S81" s="23"/>
      <c r="T81" s="23"/>
      <c r="U81" s="23"/>
      <c r="V81" s="23"/>
      <c r="W81" s="23"/>
      <c r="X81" s="23"/>
      <c r="Y81" s="23"/>
      <c r="Z81" s="23"/>
      <c r="AA81" s="23"/>
    </row>
    <row r="82" spans="2:27" hidden="1">
      <c r="B82" s="23"/>
      <c r="C82" s="91" t="s">
        <v>1180</v>
      </c>
      <c r="D82" s="91"/>
      <c r="E82" s="91"/>
      <c r="F82" s="91"/>
      <c r="G82" s="91"/>
      <c r="H82" s="91"/>
      <c r="I82" s="91"/>
      <c r="J82" s="91"/>
      <c r="K82" s="81"/>
      <c r="L82" s="91"/>
      <c r="M82" s="91"/>
      <c r="N82" s="91"/>
      <c r="O82" s="23"/>
      <c r="P82" s="23"/>
      <c r="Q82" s="23"/>
      <c r="R82" s="23"/>
      <c r="S82" s="23"/>
      <c r="T82" s="23"/>
      <c r="U82" s="23"/>
      <c r="V82" s="23"/>
      <c r="W82" s="23"/>
      <c r="X82" s="23"/>
      <c r="Y82" s="23"/>
      <c r="Z82" s="23"/>
      <c r="AA82" s="23"/>
    </row>
    <row r="83" spans="2:27" ht="28" hidden="1">
      <c r="B83" s="23"/>
      <c r="C83" s="91" t="s">
        <v>1181</v>
      </c>
      <c r="D83" s="91" t="s">
        <v>1170</v>
      </c>
      <c r="E83" s="91" t="s">
        <v>1157</v>
      </c>
      <c r="F83" s="91"/>
      <c r="G83" s="91"/>
      <c r="H83" s="91"/>
      <c r="I83" s="91"/>
      <c r="J83" s="91"/>
      <c r="K83" s="81" t="s">
        <v>1182</v>
      </c>
      <c r="L83" s="91"/>
      <c r="M83" s="91" t="s">
        <v>1183</v>
      </c>
      <c r="N83" s="91"/>
      <c r="O83" s="23"/>
      <c r="P83" s="23"/>
      <c r="Q83" s="23"/>
      <c r="R83" s="23"/>
      <c r="S83" s="23"/>
      <c r="T83" s="23"/>
      <c r="U83" s="23"/>
      <c r="V83" s="23"/>
      <c r="W83" s="23"/>
      <c r="X83" s="23"/>
      <c r="Y83" s="23"/>
      <c r="Z83" s="23"/>
      <c r="AA83" s="23"/>
    </row>
    <row r="84" spans="2:27" hidden="1">
      <c r="B84" s="23"/>
      <c r="C84" s="91" t="s">
        <v>1184</v>
      </c>
      <c r="D84" s="91"/>
      <c r="E84" s="91"/>
      <c r="F84" s="91"/>
      <c r="G84" s="91"/>
      <c r="H84" s="91"/>
      <c r="I84" s="91"/>
      <c r="J84" s="91"/>
      <c r="K84" s="81"/>
      <c r="L84" s="91"/>
      <c r="M84" s="91"/>
      <c r="N84" s="91"/>
      <c r="O84" s="23"/>
      <c r="P84" s="23"/>
      <c r="Q84" s="23"/>
      <c r="R84" s="23"/>
      <c r="S84" s="23"/>
      <c r="T84" s="23"/>
      <c r="U84" s="23"/>
      <c r="V84" s="23"/>
      <c r="W84" s="23"/>
      <c r="X84" s="23"/>
      <c r="Y84" s="23"/>
      <c r="Z84" s="23"/>
      <c r="AA84" s="23"/>
    </row>
    <row r="85" spans="2:27" ht="28" hidden="1">
      <c r="B85" s="23"/>
      <c r="C85" s="91" t="s">
        <v>1066</v>
      </c>
      <c r="D85" s="91" t="s">
        <v>367</v>
      </c>
      <c r="E85" s="91"/>
      <c r="F85" s="91"/>
      <c r="G85" s="91"/>
      <c r="H85" s="91"/>
      <c r="I85" s="91"/>
      <c r="J85" s="91"/>
      <c r="K85" s="81" t="s">
        <v>1185</v>
      </c>
      <c r="L85" s="91"/>
      <c r="M85" s="91" t="s">
        <v>1186</v>
      </c>
      <c r="N85" s="91"/>
      <c r="O85" s="23"/>
      <c r="P85" s="23"/>
      <c r="Q85" s="23"/>
      <c r="R85" s="23"/>
      <c r="S85" s="23"/>
      <c r="T85" s="23"/>
      <c r="U85" s="23"/>
      <c r="V85" s="23"/>
      <c r="W85" s="23"/>
      <c r="X85" s="23"/>
      <c r="Y85" s="23"/>
      <c r="Z85" s="23"/>
      <c r="AA85" s="23"/>
    </row>
    <row r="86" spans="2:27" hidden="1">
      <c r="B86" s="23"/>
      <c r="C86" s="91" t="s">
        <v>1068</v>
      </c>
      <c r="D86" s="91" t="s">
        <v>1170</v>
      </c>
      <c r="E86" s="91" t="s">
        <v>1187</v>
      </c>
      <c r="F86" s="91"/>
      <c r="G86" s="91"/>
      <c r="H86" s="91"/>
      <c r="I86" s="91"/>
      <c r="J86" s="91"/>
      <c r="K86" s="81" t="s">
        <v>1052</v>
      </c>
      <c r="L86" s="91"/>
      <c r="M86" s="91" t="s">
        <v>1188</v>
      </c>
      <c r="N86" s="91"/>
      <c r="O86" s="23"/>
      <c r="P86" s="23"/>
      <c r="Q86" s="23"/>
      <c r="R86" s="23"/>
      <c r="S86" s="23"/>
      <c r="T86" s="23"/>
      <c r="U86" s="23"/>
      <c r="V86" s="23"/>
      <c r="W86" s="23"/>
      <c r="X86" s="23"/>
      <c r="Y86" s="23"/>
      <c r="Z86" s="23"/>
      <c r="AA86" s="23"/>
    </row>
    <row r="87" spans="2:27" hidden="1">
      <c r="B87" s="23"/>
      <c r="C87" s="91" t="s">
        <v>1189</v>
      </c>
      <c r="D87" s="91" t="s">
        <v>1170</v>
      </c>
      <c r="E87" s="91" t="s">
        <v>1187</v>
      </c>
      <c r="F87" s="91"/>
      <c r="G87" s="91"/>
      <c r="H87" s="91"/>
      <c r="I87" s="91"/>
      <c r="J87" s="91"/>
      <c r="K87" s="81" t="s">
        <v>1121</v>
      </c>
      <c r="L87" s="91"/>
      <c r="M87" s="91" t="s">
        <v>1190</v>
      </c>
      <c r="N87" s="91"/>
      <c r="O87" s="23"/>
      <c r="P87" s="23"/>
      <c r="Q87" s="23"/>
      <c r="R87" s="23"/>
      <c r="S87" s="23"/>
      <c r="T87" s="23"/>
      <c r="U87" s="23"/>
      <c r="V87" s="23"/>
      <c r="W87" s="23"/>
      <c r="X87" s="23"/>
      <c r="Y87" s="23"/>
      <c r="Z87" s="23"/>
      <c r="AA87" s="23"/>
    </row>
    <row r="88" spans="2:27" hidden="1">
      <c r="B88" s="23"/>
      <c r="C88" s="91" t="s">
        <v>1191</v>
      </c>
      <c r="D88" s="91"/>
      <c r="E88" s="91"/>
      <c r="F88" s="91"/>
      <c r="G88" s="91"/>
      <c r="H88" s="91"/>
      <c r="I88" s="91"/>
      <c r="J88" s="91"/>
      <c r="K88" s="81"/>
      <c r="L88" s="91"/>
      <c r="M88" s="91"/>
      <c r="N88" s="91"/>
      <c r="O88" s="23"/>
      <c r="P88" s="23"/>
      <c r="Q88" s="23"/>
      <c r="R88" s="23"/>
      <c r="S88" s="23"/>
      <c r="T88" s="23"/>
      <c r="U88" s="23"/>
      <c r="V88" s="23"/>
      <c r="W88" s="23"/>
      <c r="X88" s="23"/>
      <c r="Y88" s="23"/>
      <c r="Z88" s="23"/>
      <c r="AA88" s="23"/>
    </row>
    <row r="89" spans="2:27" hidden="1">
      <c r="B89" s="23"/>
      <c r="C89" s="91" t="s">
        <v>1192</v>
      </c>
      <c r="D89" s="91" t="s">
        <v>367</v>
      </c>
      <c r="E89" s="91"/>
      <c r="F89" s="91"/>
      <c r="G89" s="91"/>
      <c r="H89" s="91"/>
      <c r="I89" s="91"/>
      <c r="J89" s="91"/>
      <c r="K89" s="81"/>
      <c r="L89" s="91"/>
      <c r="M89" s="91"/>
      <c r="N89" s="91"/>
      <c r="O89" s="23"/>
      <c r="P89" s="23"/>
      <c r="Q89" s="23"/>
      <c r="R89" s="23"/>
      <c r="S89" s="23"/>
      <c r="T89" s="23"/>
      <c r="U89" s="23"/>
      <c r="V89" s="23"/>
      <c r="W89" s="23"/>
      <c r="X89" s="23"/>
      <c r="Y89" s="23"/>
      <c r="Z89" s="23"/>
      <c r="AA89" s="23"/>
    </row>
    <row r="90" spans="2:27" hidden="1">
      <c r="B90" s="23"/>
      <c r="C90" s="91" t="s">
        <v>1193</v>
      </c>
      <c r="D90" s="91" t="s">
        <v>367</v>
      </c>
      <c r="E90" s="91"/>
      <c r="F90" s="91"/>
      <c r="G90" s="91"/>
      <c r="H90" s="91"/>
      <c r="I90" s="91"/>
      <c r="J90" s="91"/>
      <c r="K90" s="81"/>
      <c r="L90" s="91"/>
      <c r="M90" s="91"/>
      <c r="N90" s="91"/>
      <c r="O90" s="23"/>
      <c r="P90" s="23"/>
      <c r="Q90" s="23"/>
      <c r="R90" s="23"/>
      <c r="S90" s="23"/>
      <c r="T90" s="23"/>
      <c r="U90" s="23"/>
      <c r="V90" s="23"/>
      <c r="W90" s="23"/>
      <c r="X90" s="23"/>
      <c r="Y90" s="23"/>
      <c r="Z90" s="23"/>
      <c r="AA90" s="23"/>
    </row>
    <row r="91" spans="2:27" hidden="1">
      <c r="B91" s="23"/>
      <c r="C91" s="91" t="s">
        <v>1072</v>
      </c>
      <c r="D91" s="91" t="s">
        <v>367</v>
      </c>
      <c r="E91" s="91"/>
      <c r="F91" s="91"/>
      <c r="G91" s="91"/>
      <c r="H91" s="91"/>
      <c r="I91" s="91"/>
      <c r="J91" s="91"/>
      <c r="K91" s="81"/>
      <c r="L91" s="91"/>
      <c r="M91" s="91"/>
      <c r="N91" s="91"/>
      <c r="O91" s="23"/>
      <c r="P91" s="23"/>
      <c r="Q91" s="23"/>
      <c r="R91" s="23"/>
      <c r="S91" s="23"/>
      <c r="T91" s="23"/>
      <c r="U91" s="23"/>
      <c r="V91" s="23"/>
      <c r="W91" s="23"/>
      <c r="X91" s="23"/>
      <c r="Y91" s="23"/>
      <c r="Z91" s="23"/>
      <c r="AA91" s="23"/>
    </row>
    <row r="92" spans="2:27" hidden="1">
      <c r="B92" s="23"/>
      <c r="C92" s="91" t="s">
        <v>1194</v>
      </c>
      <c r="D92" s="91" t="s">
        <v>367</v>
      </c>
      <c r="E92" s="91"/>
      <c r="F92" s="91"/>
      <c r="G92" s="91"/>
      <c r="H92" s="91"/>
      <c r="I92" s="91"/>
      <c r="J92" s="91"/>
      <c r="K92" s="81"/>
      <c r="L92" s="91"/>
      <c r="M92" s="91"/>
      <c r="N92" s="91"/>
      <c r="O92" s="23"/>
      <c r="P92" s="23"/>
      <c r="Q92" s="23"/>
      <c r="R92" s="23"/>
      <c r="S92" s="23"/>
      <c r="T92" s="23"/>
      <c r="U92" s="23"/>
      <c r="V92" s="23"/>
      <c r="W92" s="23"/>
      <c r="X92" s="23"/>
      <c r="Y92" s="23"/>
      <c r="Z92" s="23"/>
      <c r="AA92" s="23"/>
    </row>
    <row r="93" spans="2:27" hidden="1">
      <c r="B93" s="23"/>
      <c r="C93" s="91" t="s">
        <v>1195</v>
      </c>
      <c r="D93" s="91" t="s">
        <v>367</v>
      </c>
      <c r="E93" s="91"/>
      <c r="F93" s="91"/>
      <c r="G93" s="91"/>
      <c r="H93" s="91"/>
      <c r="I93" s="91"/>
      <c r="J93" s="91"/>
      <c r="K93" s="81"/>
      <c r="L93" s="91"/>
      <c r="M93" s="91"/>
      <c r="N93" s="91"/>
      <c r="O93" s="23"/>
      <c r="P93" s="23"/>
      <c r="Q93" s="23"/>
      <c r="R93" s="23"/>
      <c r="S93" s="23"/>
      <c r="T93" s="23"/>
      <c r="U93" s="23"/>
      <c r="V93" s="23"/>
      <c r="W93" s="23"/>
      <c r="X93" s="23"/>
      <c r="Y93" s="23"/>
      <c r="Z93" s="23"/>
      <c r="AA93" s="23"/>
    </row>
    <row r="94" spans="2:27" ht="28" hidden="1">
      <c r="B94" s="23"/>
      <c r="C94" s="91" t="s">
        <v>1196</v>
      </c>
      <c r="D94" s="91" t="s">
        <v>367</v>
      </c>
      <c r="E94" s="91"/>
      <c r="F94" s="91"/>
      <c r="G94" s="91"/>
      <c r="H94" s="91"/>
      <c r="I94" s="91"/>
      <c r="J94" s="91"/>
      <c r="K94" s="81" t="s">
        <v>1197</v>
      </c>
      <c r="L94" s="91"/>
      <c r="M94" s="91" t="s">
        <v>1198</v>
      </c>
      <c r="N94" s="91"/>
      <c r="O94" s="23"/>
      <c r="P94" s="23"/>
      <c r="Q94" s="23"/>
      <c r="R94" s="23"/>
      <c r="S94" s="23"/>
      <c r="T94" s="23"/>
      <c r="U94" s="23"/>
      <c r="V94" s="23"/>
      <c r="W94" s="23"/>
      <c r="X94" s="23"/>
      <c r="Y94" s="23"/>
      <c r="Z94" s="23"/>
      <c r="AA94" s="23"/>
    </row>
    <row r="95" spans="2:27" hidden="1">
      <c r="B95" s="23"/>
      <c r="C95" s="91" t="s">
        <v>1074</v>
      </c>
      <c r="D95" s="91" t="s">
        <v>367</v>
      </c>
      <c r="E95" s="91"/>
      <c r="F95" s="91"/>
      <c r="G95" s="91"/>
      <c r="H95" s="91"/>
      <c r="I95" s="91"/>
      <c r="J95" s="91"/>
      <c r="K95" s="81" t="s">
        <v>1199</v>
      </c>
      <c r="L95" s="91"/>
      <c r="M95" s="91" t="s">
        <v>1200</v>
      </c>
      <c r="N95" s="91"/>
      <c r="O95" s="23"/>
      <c r="P95" s="23"/>
      <c r="Q95" s="23"/>
      <c r="R95" s="23"/>
      <c r="S95" s="23"/>
      <c r="T95" s="23"/>
      <c r="U95" s="23"/>
      <c r="V95" s="23"/>
      <c r="W95" s="23"/>
      <c r="X95" s="23"/>
      <c r="Y95" s="23"/>
      <c r="Z95" s="23"/>
      <c r="AA95" s="23"/>
    </row>
    <row r="96" spans="2:27" hidden="1">
      <c r="B96" s="23"/>
      <c r="C96" s="91" t="s">
        <v>1076</v>
      </c>
      <c r="D96" s="91" t="s">
        <v>367</v>
      </c>
      <c r="E96" s="91"/>
      <c r="F96" s="91"/>
      <c r="G96" s="91"/>
      <c r="H96" s="91"/>
      <c r="I96" s="91"/>
      <c r="J96" s="91"/>
      <c r="K96" s="81"/>
      <c r="L96" s="91"/>
      <c r="M96" s="91"/>
      <c r="N96" s="91"/>
      <c r="O96" s="23"/>
      <c r="P96" s="23"/>
      <c r="Q96" s="23"/>
      <c r="R96" s="23"/>
      <c r="S96" s="23"/>
      <c r="T96" s="23"/>
      <c r="U96" s="23"/>
      <c r="V96" s="23"/>
      <c r="W96" s="23"/>
      <c r="X96" s="23"/>
      <c r="Y96" s="23"/>
      <c r="Z96" s="23"/>
      <c r="AA96" s="23"/>
    </row>
    <row r="97" spans="2:27" hidden="1">
      <c r="B97" s="23"/>
      <c r="C97" s="91" t="s">
        <v>1201</v>
      </c>
      <c r="D97" s="91" t="s">
        <v>367</v>
      </c>
      <c r="E97" s="91"/>
      <c r="F97" s="91"/>
      <c r="G97" s="91"/>
      <c r="H97" s="91"/>
      <c r="I97" s="91"/>
      <c r="J97" s="91"/>
      <c r="K97" s="81"/>
      <c r="L97" s="91"/>
      <c r="M97" s="91"/>
      <c r="N97" s="91"/>
      <c r="O97" s="23"/>
      <c r="P97" s="23"/>
      <c r="Q97" s="23"/>
      <c r="R97" s="23"/>
      <c r="S97" s="23"/>
      <c r="T97" s="23"/>
      <c r="U97" s="23"/>
      <c r="V97" s="23"/>
      <c r="W97" s="23"/>
      <c r="X97" s="23"/>
      <c r="Y97" s="23"/>
      <c r="Z97" s="23"/>
      <c r="AA97" s="23"/>
    </row>
    <row r="98" spans="2:27" hidden="1">
      <c r="B98" s="23"/>
      <c r="C98" s="91" t="s">
        <v>1082</v>
      </c>
      <c r="D98" s="91" t="s">
        <v>367</v>
      </c>
      <c r="E98" s="91"/>
      <c r="F98" s="91"/>
      <c r="G98" s="91"/>
      <c r="H98" s="91"/>
      <c r="I98" s="91"/>
      <c r="J98" s="91"/>
      <c r="K98" s="81"/>
      <c r="L98" s="91"/>
      <c r="M98" s="91"/>
      <c r="N98" s="91"/>
      <c r="O98" s="23"/>
      <c r="P98" s="23"/>
      <c r="Q98" s="23"/>
      <c r="R98" s="23"/>
      <c r="S98" s="23"/>
      <c r="T98" s="23"/>
      <c r="U98" s="23"/>
      <c r="V98" s="23"/>
      <c r="W98" s="23"/>
      <c r="X98" s="23"/>
      <c r="Y98" s="23"/>
      <c r="Z98" s="23"/>
      <c r="AA98" s="23"/>
    </row>
    <row r="99" spans="2:27" hidden="1">
      <c r="B99" s="23"/>
      <c r="C99" s="91" t="s">
        <v>1078</v>
      </c>
      <c r="D99" s="91" t="s">
        <v>367</v>
      </c>
      <c r="E99" s="91"/>
      <c r="F99" s="91"/>
      <c r="G99" s="91"/>
      <c r="H99" s="91"/>
      <c r="I99" s="91"/>
      <c r="J99" s="91"/>
      <c r="K99" s="81"/>
      <c r="L99" s="91"/>
      <c r="M99" s="91"/>
      <c r="N99" s="91"/>
      <c r="O99" s="23"/>
      <c r="P99" s="23"/>
      <c r="Q99" s="23"/>
      <c r="R99" s="23"/>
      <c r="S99" s="23"/>
      <c r="T99" s="23"/>
      <c r="U99" s="23"/>
      <c r="V99" s="23"/>
      <c r="W99" s="23"/>
      <c r="X99" s="23"/>
      <c r="Y99" s="23"/>
      <c r="Z99" s="23"/>
      <c r="AA99" s="23"/>
    </row>
    <row r="100" spans="2:27" hidden="1">
      <c r="B100" s="23"/>
      <c r="C100" s="91" t="s">
        <v>1084</v>
      </c>
      <c r="D100" s="91" t="s">
        <v>1170</v>
      </c>
      <c r="E100" s="91" t="s">
        <v>1202</v>
      </c>
      <c r="F100" s="91"/>
      <c r="G100" s="91"/>
      <c r="H100" s="91"/>
      <c r="I100" s="91"/>
      <c r="J100" s="91"/>
      <c r="K100" s="81"/>
      <c r="L100" s="91"/>
      <c r="M100" s="91"/>
      <c r="N100" s="91"/>
      <c r="O100" s="23"/>
      <c r="P100" s="23"/>
      <c r="Q100" s="23"/>
      <c r="R100" s="23"/>
      <c r="S100" s="23"/>
      <c r="T100" s="23"/>
      <c r="U100" s="23"/>
      <c r="V100" s="23"/>
      <c r="W100" s="23"/>
      <c r="X100" s="23"/>
      <c r="Y100" s="23"/>
      <c r="Z100" s="23"/>
      <c r="AA100" s="23"/>
    </row>
    <row r="101" spans="2:27" hidden="1">
      <c r="B101" s="23"/>
      <c r="C101" s="91" t="s">
        <v>1203</v>
      </c>
      <c r="D101" s="91" t="s">
        <v>367</v>
      </c>
      <c r="E101" s="91"/>
      <c r="F101" s="91"/>
      <c r="G101" s="91"/>
      <c r="H101" s="91"/>
      <c r="I101" s="91"/>
      <c r="J101" s="91"/>
      <c r="K101" s="81"/>
      <c r="L101" s="91"/>
      <c r="M101" s="91"/>
      <c r="N101" s="91"/>
      <c r="O101" s="23"/>
      <c r="P101" s="23"/>
      <c r="Q101" s="23"/>
      <c r="R101" s="23"/>
      <c r="S101" s="23"/>
      <c r="T101" s="23"/>
      <c r="U101" s="23"/>
      <c r="V101" s="23"/>
      <c r="W101" s="23"/>
      <c r="X101" s="23"/>
      <c r="Y101" s="23"/>
      <c r="Z101" s="23"/>
      <c r="AA101" s="23"/>
    </row>
    <row r="102" spans="2:27" hidden="1">
      <c r="B102" s="23"/>
      <c r="C102" s="91" t="s">
        <v>1204</v>
      </c>
      <c r="D102" s="91" t="s">
        <v>367</v>
      </c>
      <c r="E102" s="91"/>
      <c r="F102" s="91"/>
      <c r="G102" s="91"/>
      <c r="H102" s="91"/>
      <c r="I102" s="91"/>
      <c r="J102" s="91"/>
      <c r="K102" s="81"/>
      <c r="L102" s="91"/>
      <c r="M102" s="91"/>
      <c r="N102" s="91"/>
      <c r="O102" s="23"/>
      <c r="P102" s="23"/>
      <c r="Q102" s="23"/>
      <c r="R102" s="23"/>
      <c r="S102" s="23"/>
      <c r="T102" s="23"/>
      <c r="U102" s="23"/>
      <c r="V102" s="23"/>
      <c r="W102" s="23"/>
      <c r="X102" s="23"/>
      <c r="Y102" s="23"/>
      <c r="Z102" s="23"/>
      <c r="AA102" s="23"/>
    </row>
    <row r="103" spans="2:27" hidden="1">
      <c r="B103" s="23"/>
      <c r="C103" s="91" t="s">
        <v>1086</v>
      </c>
      <c r="D103" s="91" t="s">
        <v>1170</v>
      </c>
      <c r="E103" s="91" t="s">
        <v>1157</v>
      </c>
      <c r="F103" s="91"/>
      <c r="G103" s="91"/>
      <c r="H103" s="91"/>
      <c r="I103" s="91"/>
      <c r="J103" s="91"/>
      <c r="K103" s="81"/>
      <c r="L103" s="91"/>
      <c r="M103" s="91"/>
      <c r="N103" s="91"/>
      <c r="O103" s="23"/>
      <c r="P103" s="23"/>
      <c r="Q103" s="23"/>
      <c r="R103" s="23"/>
      <c r="S103" s="23"/>
      <c r="T103" s="23"/>
      <c r="U103" s="23"/>
      <c r="V103" s="23"/>
      <c r="W103" s="23"/>
      <c r="X103" s="23"/>
      <c r="Y103" s="23"/>
      <c r="Z103" s="23"/>
      <c r="AA103" s="23"/>
    </row>
    <row r="104" spans="2:27" hidden="1">
      <c r="B104" s="23"/>
      <c r="C104" s="91" t="s">
        <v>1088</v>
      </c>
      <c r="D104" s="91" t="s">
        <v>367</v>
      </c>
      <c r="E104" s="91"/>
      <c r="F104" s="91"/>
      <c r="G104" s="91"/>
      <c r="H104" s="91"/>
      <c r="I104" s="91"/>
      <c r="J104" s="91"/>
      <c r="K104" s="81"/>
      <c r="L104" s="91"/>
      <c r="M104" s="91"/>
      <c r="N104" s="91"/>
      <c r="O104" s="23"/>
      <c r="P104" s="23"/>
      <c r="Q104" s="23"/>
      <c r="R104" s="23"/>
      <c r="S104" s="23"/>
      <c r="T104" s="23"/>
      <c r="U104" s="23"/>
      <c r="V104" s="23"/>
      <c r="W104" s="23"/>
      <c r="X104" s="23"/>
      <c r="Y104" s="23"/>
      <c r="Z104" s="23"/>
      <c r="AA104" s="23"/>
    </row>
    <row r="105" spans="2:27" hidden="1">
      <c r="B105" s="23"/>
      <c r="C105" s="91" t="s">
        <v>1205</v>
      </c>
      <c r="D105" s="91" t="s">
        <v>367</v>
      </c>
      <c r="E105" s="91"/>
      <c r="F105" s="91"/>
      <c r="G105" s="91"/>
      <c r="H105" s="91"/>
      <c r="I105" s="91"/>
      <c r="J105" s="91"/>
      <c r="K105" s="81"/>
      <c r="L105" s="91"/>
      <c r="M105" s="91"/>
      <c r="N105" s="91"/>
      <c r="O105" s="23"/>
      <c r="P105" s="23"/>
      <c r="Q105" s="23"/>
      <c r="R105" s="23"/>
      <c r="S105" s="23"/>
      <c r="T105" s="23"/>
      <c r="U105" s="23"/>
      <c r="V105" s="23"/>
      <c r="W105" s="23"/>
      <c r="X105" s="23"/>
      <c r="Y105" s="23"/>
      <c r="Z105" s="23"/>
      <c r="AA105" s="23"/>
    </row>
    <row r="106" spans="2:27" hidden="1">
      <c r="B106" s="23"/>
      <c r="C106" s="91" t="s">
        <v>1092</v>
      </c>
      <c r="D106" s="91"/>
      <c r="E106" s="91"/>
      <c r="F106" s="91"/>
      <c r="G106" s="91"/>
      <c r="H106" s="91"/>
      <c r="I106" s="91"/>
      <c r="J106" s="91"/>
      <c r="K106" s="81"/>
      <c r="L106" s="91"/>
      <c r="M106" s="91"/>
      <c r="N106" s="91"/>
      <c r="O106" s="23"/>
      <c r="P106" s="23"/>
      <c r="Q106" s="23"/>
      <c r="R106" s="23"/>
      <c r="S106" s="23"/>
      <c r="T106" s="23"/>
      <c r="U106" s="23"/>
      <c r="V106" s="23"/>
      <c r="W106" s="23"/>
      <c r="X106" s="23"/>
      <c r="Y106" s="23"/>
      <c r="Z106" s="23"/>
      <c r="AA106" s="23"/>
    </row>
    <row r="107" spans="2:27" hidden="1">
      <c r="B107" s="23"/>
      <c r="C107" s="91" t="s">
        <v>1206</v>
      </c>
      <c r="D107" s="91" t="s">
        <v>1170</v>
      </c>
      <c r="E107" s="91" t="s">
        <v>1157</v>
      </c>
      <c r="F107" s="91"/>
      <c r="G107" s="91"/>
      <c r="H107" s="91"/>
      <c r="I107" s="91"/>
      <c r="J107" s="91"/>
      <c r="K107" s="81"/>
      <c r="L107" s="91"/>
      <c r="M107" s="91"/>
      <c r="N107" s="91"/>
      <c r="O107" s="23"/>
      <c r="P107" s="23"/>
      <c r="Q107" s="23"/>
      <c r="R107" s="23"/>
      <c r="S107" s="23"/>
      <c r="T107" s="23"/>
      <c r="U107" s="23"/>
      <c r="V107" s="23"/>
      <c r="W107" s="23"/>
      <c r="X107" s="23"/>
      <c r="Y107" s="23"/>
      <c r="Z107" s="23"/>
      <c r="AA107" s="23"/>
    </row>
    <row r="108" spans="2:27" hidden="1">
      <c r="B108" s="23"/>
      <c r="C108" s="91" t="s">
        <v>1207</v>
      </c>
      <c r="D108" s="91"/>
      <c r="E108" s="91"/>
      <c r="F108" s="91"/>
      <c r="G108" s="91"/>
      <c r="H108" s="91"/>
      <c r="I108" s="91"/>
      <c r="J108" s="91"/>
      <c r="K108" s="81"/>
      <c r="L108" s="91"/>
      <c r="M108" s="91"/>
      <c r="N108" s="91"/>
      <c r="O108" s="23"/>
      <c r="P108" s="23"/>
      <c r="Q108" s="23"/>
      <c r="R108" s="23"/>
      <c r="S108" s="23"/>
      <c r="T108" s="23"/>
      <c r="U108" s="23"/>
      <c r="V108" s="23"/>
      <c r="W108" s="23"/>
      <c r="X108" s="23"/>
      <c r="Y108" s="23"/>
      <c r="Z108" s="23"/>
      <c r="AA108" s="23"/>
    </row>
    <row r="109" spans="2:27" hidden="1">
      <c r="B109" s="23"/>
      <c r="C109" s="91" t="s">
        <v>1094</v>
      </c>
      <c r="D109" s="91" t="s">
        <v>367</v>
      </c>
      <c r="E109" s="91"/>
      <c r="F109" s="91"/>
      <c r="G109" s="91"/>
      <c r="H109" s="91"/>
      <c r="I109" s="91"/>
      <c r="J109" s="91"/>
      <c r="K109" s="81"/>
      <c r="L109" s="91"/>
      <c r="M109" s="91"/>
      <c r="N109" s="91"/>
      <c r="O109" s="23"/>
      <c r="P109" s="23"/>
      <c r="Q109" s="23"/>
      <c r="R109" s="23"/>
      <c r="S109" s="23"/>
      <c r="T109" s="23"/>
      <c r="U109" s="23"/>
      <c r="V109" s="23"/>
      <c r="W109" s="23"/>
      <c r="X109" s="23"/>
      <c r="Y109" s="23"/>
      <c r="Z109" s="23"/>
      <c r="AA109" s="23"/>
    </row>
    <row r="110" spans="2:27" hidden="1">
      <c r="B110" s="23"/>
      <c r="C110" s="91" t="s">
        <v>1096</v>
      </c>
      <c r="D110" s="91" t="s">
        <v>367</v>
      </c>
      <c r="E110" s="91"/>
      <c r="F110" s="91"/>
      <c r="G110" s="91"/>
      <c r="H110" s="91"/>
      <c r="I110" s="91"/>
      <c r="J110" s="91"/>
      <c r="K110" s="81"/>
      <c r="L110" s="91"/>
      <c r="M110" s="91"/>
      <c r="N110" s="91"/>
      <c r="O110" s="23"/>
      <c r="P110" s="23"/>
      <c r="Q110" s="23"/>
      <c r="R110" s="23"/>
      <c r="S110" s="23"/>
      <c r="T110" s="23"/>
      <c r="U110" s="23"/>
      <c r="V110" s="23"/>
      <c r="W110" s="23"/>
      <c r="X110" s="23"/>
      <c r="Y110" s="23"/>
      <c r="Z110" s="23"/>
      <c r="AA110" s="23"/>
    </row>
    <row r="111" spans="2:27" hidden="1">
      <c r="B111" s="23"/>
      <c r="C111" s="91" t="s">
        <v>1208</v>
      </c>
      <c r="D111" s="91" t="s">
        <v>367</v>
      </c>
      <c r="E111" s="91"/>
      <c r="F111" s="91"/>
      <c r="G111" s="91"/>
      <c r="H111" s="91"/>
      <c r="I111" s="91"/>
      <c r="J111" s="91"/>
      <c r="K111" s="81"/>
      <c r="L111" s="91"/>
      <c r="M111" s="91"/>
      <c r="N111" s="91"/>
      <c r="O111" s="23"/>
      <c r="P111" s="23"/>
      <c r="Q111" s="23"/>
      <c r="R111" s="23"/>
      <c r="S111" s="23"/>
      <c r="T111" s="23"/>
      <c r="U111" s="23"/>
      <c r="V111" s="23"/>
      <c r="W111" s="23"/>
      <c r="X111" s="23"/>
      <c r="Y111" s="23"/>
      <c r="Z111" s="23"/>
      <c r="AA111" s="23"/>
    </row>
    <row r="112" spans="2:27" hidden="1">
      <c r="B112" s="23"/>
      <c r="C112" s="91" t="s">
        <v>1209</v>
      </c>
      <c r="D112" s="91"/>
      <c r="E112" s="91"/>
      <c r="F112" s="91"/>
      <c r="G112" s="91"/>
      <c r="H112" s="91"/>
      <c r="I112" s="91"/>
      <c r="J112" s="91"/>
      <c r="K112" s="81"/>
      <c r="L112" s="91"/>
      <c r="M112" s="91"/>
      <c r="N112" s="91"/>
      <c r="O112" s="23"/>
      <c r="P112" s="23"/>
      <c r="Q112" s="23"/>
      <c r="R112" s="23"/>
      <c r="S112" s="23"/>
      <c r="T112" s="23"/>
      <c r="U112" s="23"/>
      <c r="V112" s="23"/>
      <c r="W112" s="23"/>
      <c r="X112" s="23"/>
      <c r="Y112" s="23"/>
      <c r="Z112" s="23"/>
      <c r="AA112" s="23"/>
    </row>
    <row r="113" spans="2:27" hidden="1">
      <c r="B113" s="23"/>
      <c r="C113" s="91" t="s">
        <v>1210</v>
      </c>
      <c r="D113" s="91" t="s">
        <v>367</v>
      </c>
      <c r="E113" s="91"/>
      <c r="F113" s="91"/>
      <c r="G113" s="91"/>
      <c r="H113" s="91"/>
      <c r="I113" s="91"/>
      <c r="J113" s="91"/>
      <c r="K113" s="81"/>
      <c r="L113" s="91"/>
      <c r="M113" s="91"/>
      <c r="N113" s="91"/>
      <c r="O113" s="23"/>
      <c r="P113" s="23"/>
      <c r="Q113" s="23"/>
      <c r="R113" s="23"/>
      <c r="S113" s="23"/>
      <c r="T113" s="23"/>
      <c r="U113" s="23"/>
      <c r="V113" s="23"/>
      <c r="W113" s="23"/>
      <c r="X113" s="23"/>
      <c r="Y113" s="23"/>
      <c r="Z113" s="23"/>
      <c r="AA113" s="23"/>
    </row>
    <row r="114" spans="2:27" hidden="1">
      <c r="B114" s="23"/>
      <c r="C114" s="91" t="s">
        <v>1211</v>
      </c>
      <c r="D114" s="91"/>
      <c r="E114" s="91"/>
      <c r="F114" s="91"/>
      <c r="G114" s="91"/>
      <c r="H114" s="91"/>
      <c r="I114" s="91"/>
      <c r="J114" s="91"/>
      <c r="K114" s="81"/>
      <c r="L114" s="91"/>
      <c r="M114" s="91"/>
      <c r="N114" s="91"/>
      <c r="O114" s="23"/>
      <c r="P114" s="23"/>
      <c r="Q114" s="23"/>
      <c r="R114" s="23"/>
      <c r="S114" s="23"/>
      <c r="T114" s="23"/>
      <c r="U114" s="23"/>
      <c r="V114" s="23"/>
      <c r="W114" s="23"/>
      <c r="X114" s="23"/>
      <c r="Y114" s="23"/>
      <c r="Z114" s="23"/>
      <c r="AA114" s="23"/>
    </row>
    <row r="115" spans="2:27" hidden="1">
      <c r="B115" s="23"/>
      <c r="C115" s="91" t="s">
        <v>1212</v>
      </c>
      <c r="D115" s="91" t="s">
        <v>367</v>
      </c>
      <c r="E115" s="91"/>
      <c r="F115" s="91"/>
      <c r="G115" s="91"/>
      <c r="H115" s="91"/>
      <c r="I115" s="91"/>
      <c r="J115" s="91"/>
      <c r="K115" s="81"/>
      <c r="L115" s="91"/>
      <c r="M115" s="91"/>
      <c r="N115" s="91"/>
      <c r="O115" s="23"/>
      <c r="P115" s="23"/>
      <c r="Q115" s="23"/>
      <c r="R115" s="23"/>
      <c r="S115" s="23"/>
      <c r="T115" s="23"/>
      <c r="U115" s="23"/>
      <c r="V115" s="23"/>
      <c r="W115" s="23"/>
      <c r="X115" s="23"/>
      <c r="Y115" s="23"/>
      <c r="Z115" s="23"/>
      <c r="AA115" s="23"/>
    </row>
    <row r="116" spans="2:27" hidden="1">
      <c r="B116" s="23"/>
      <c r="C116" s="91" t="s">
        <v>1213</v>
      </c>
      <c r="D116" s="91"/>
      <c r="E116" s="91"/>
      <c r="F116" s="91"/>
      <c r="G116" s="91"/>
      <c r="H116" s="91"/>
      <c r="I116" s="91"/>
      <c r="J116" s="91"/>
      <c r="K116" s="81"/>
      <c r="L116" s="91"/>
      <c r="M116" s="91"/>
      <c r="N116" s="91"/>
      <c r="O116" s="23"/>
      <c r="P116" s="23"/>
      <c r="Q116" s="23"/>
      <c r="R116" s="23"/>
      <c r="S116" s="23"/>
      <c r="T116" s="23"/>
      <c r="U116" s="23"/>
      <c r="V116" s="23"/>
      <c r="W116" s="23"/>
      <c r="X116" s="23"/>
      <c r="Y116" s="23"/>
      <c r="Z116" s="23"/>
      <c r="AA116" s="23"/>
    </row>
    <row r="117" spans="2:27" hidden="1">
      <c r="B117" s="23"/>
      <c r="C117" s="91" t="s">
        <v>1100</v>
      </c>
      <c r="D117" s="91" t="s">
        <v>367</v>
      </c>
      <c r="E117" s="91"/>
      <c r="F117" s="91"/>
      <c r="G117" s="91"/>
      <c r="H117" s="91"/>
      <c r="I117" s="91"/>
      <c r="J117" s="91"/>
      <c r="K117" s="81"/>
      <c r="L117" s="91"/>
      <c r="M117" s="91" t="s">
        <v>1214</v>
      </c>
      <c r="N117" s="91"/>
      <c r="O117" s="23"/>
      <c r="P117" s="23"/>
      <c r="Q117" s="23"/>
      <c r="R117" s="23"/>
      <c r="S117" s="23"/>
      <c r="T117" s="23"/>
      <c r="U117" s="23"/>
      <c r="V117" s="23"/>
      <c r="W117" s="23"/>
      <c r="X117" s="23"/>
      <c r="Y117" s="23"/>
      <c r="Z117" s="23"/>
      <c r="AA117" s="23"/>
    </row>
    <row r="118" spans="2:27" hidden="1">
      <c r="B118" s="23"/>
      <c r="C118" s="91" t="s">
        <v>1102</v>
      </c>
      <c r="D118" s="91"/>
      <c r="E118" s="91"/>
      <c r="F118" s="91"/>
      <c r="G118" s="91"/>
      <c r="H118" s="91"/>
      <c r="I118" s="91"/>
      <c r="J118" s="91"/>
      <c r="K118" s="81"/>
      <c r="L118" s="91"/>
      <c r="M118" s="91"/>
      <c r="N118" s="91"/>
      <c r="O118" s="23"/>
      <c r="P118" s="23"/>
      <c r="Q118" s="23"/>
      <c r="R118" s="23"/>
      <c r="S118" s="23"/>
      <c r="T118" s="23"/>
      <c r="U118" s="23"/>
      <c r="V118" s="23"/>
      <c r="W118" s="23"/>
      <c r="X118" s="23"/>
      <c r="Y118" s="23"/>
      <c r="Z118" s="23"/>
      <c r="AA118" s="23"/>
    </row>
    <row r="119" spans="2:27" hidden="1">
      <c r="B119" s="23"/>
      <c r="C119" s="91" t="s">
        <v>1215</v>
      </c>
      <c r="D119" s="91" t="s">
        <v>1170</v>
      </c>
      <c r="E119" s="91" t="s">
        <v>1157</v>
      </c>
      <c r="F119" s="91"/>
      <c r="G119" s="91"/>
      <c r="H119" s="91"/>
      <c r="I119" s="91"/>
      <c r="J119" s="91"/>
      <c r="K119" s="81"/>
      <c r="L119" s="91"/>
      <c r="M119" s="91"/>
      <c r="N119" s="91"/>
      <c r="O119" s="23"/>
      <c r="P119" s="23"/>
      <c r="Q119" s="23"/>
      <c r="R119" s="23"/>
      <c r="S119" s="23"/>
      <c r="T119" s="23"/>
      <c r="U119" s="23"/>
      <c r="V119" s="23"/>
      <c r="W119" s="23"/>
      <c r="X119" s="23"/>
      <c r="Y119" s="23"/>
      <c r="Z119" s="23"/>
      <c r="AA119" s="23"/>
    </row>
    <row r="120" spans="2:27" hidden="1">
      <c r="B120" s="23"/>
      <c r="C120" s="91" t="s">
        <v>1216</v>
      </c>
      <c r="D120" s="91"/>
      <c r="E120" s="91"/>
      <c r="F120" s="91"/>
      <c r="G120" s="91"/>
      <c r="H120" s="91"/>
      <c r="I120" s="91"/>
      <c r="J120" s="91"/>
      <c r="K120" s="81"/>
      <c r="L120" s="91"/>
      <c r="M120" s="91"/>
      <c r="N120" s="91"/>
      <c r="O120" s="23"/>
      <c r="P120" s="23"/>
      <c r="Q120" s="23"/>
      <c r="R120" s="23"/>
      <c r="S120" s="23"/>
      <c r="T120" s="23"/>
      <c r="U120" s="23"/>
      <c r="V120" s="23"/>
      <c r="W120" s="23"/>
      <c r="X120" s="23"/>
      <c r="Y120" s="23"/>
      <c r="Z120" s="23"/>
      <c r="AA120" s="23"/>
    </row>
    <row r="121" spans="2:27" hidden="1">
      <c r="B121" s="23"/>
      <c r="C121" s="91" t="s">
        <v>1217</v>
      </c>
      <c r="D121" s="91" t="s">
        <v>367</v>
      </c>
      <c r="E121" s="91"/>
      <c r="F121" s="91"/>
      <c r="G121" s="91"/>
      <c r="H121" s="91"/>
      <c r="I121" s="91"/>
      <c r="J121" s="91"/>
      <c r="K121" s="81"/>
      <c r="L121" s="91"/>
      <c r="M121" s="91"/>
      <c r="N121" s="91"/>
      <c r="O121" s="23"/>
      <c r="P121" s="23"/>
      <c r="Q121" s="23"/>
      <c r="R121" s="23"/>
      <c r="S121" s="23"/>
      <c r="T121" s="23"/>
      <c r="U121" s="23"/>
      <c r="V121" s="23"/>
      <c r="W121" s="23"/>
      <c r="X121" s="23"/>
      <c r="Y121" s="23"/>
      <c r="Z121" s="23"/>
      <c r="AA121" s="23"/>
    </row>
    <row r="122" spans="2:27" hidden="1">
      <c r="B122" s="23"/>
      <c r="C122" s="91" t="s">
        <v>1104</v>
      </c>
      <c r="D122" s="91" t="s">
        <v>367</v>
      </c>
      <c r="E122" s="91"/>
      <c r="F122" s="91"/>
      <c r="G122" s="91"/>
      <c r="H122" s="91"/>
      <c r="I122" s="91"/>
      <c r="J122" s="91"/>
      <c r="K122" s="81"/>
      <c r="L122" s="91"/>
      <c r="M122" s="91"/>
      <c r="N122" s="91"/>
      <c r="O122" s="23"/>
      <c r="P122" s="23"/>
      <c r="Q122" s="23"/>
      <c r="R122" s="23"/>
      <c r="S122" s="23"/>
      <c r="T122" s="23"/>
      <c r="U122" s="23"/>
      <c r="V122" s="23"/>
      <c r="W122" s="23"/>
      <c r="X122" s="23"/>
      <c r="Y122" s="23"/>
      <c r="Z122" s="23"/>
      <c r="AA122" s="23"/>
    </row>
    <row r="123" spans="2:27" hidden="1">
      <c r="B123" s="23"/>
      <c r="C123" s="91" t="s">
        <v>1106</v>
      </c>
      <c r="D123" s="91" t="s">
        <v>1170</v>
      </c>
      <c r="E123" s="91" t="s">
        <v>1157</v>
      </c>
      <c r="F123" s="91"/>
      <c r="G123" s="91"/>
      <c r="H123" s="91"/>
      <c r="I123" s="91"/>
      <c r="J123" s="91"/>
      <c r="K123" s="81"/>
      <c r="L123" s="91"/>
      <c r="M123" s="91"/>
      <c r="N123" s="91"/>
      <c r="O123" s="23"/>
      <c r="P123" s="23"/>
      <c r="Q123" s="23"/>
      <c r="R123" s="23"/>
      <c r="S123" s="23"/>
      <c r="T123" s="23"/>
      <c r="U123" s="23"/>
      <c r="V123" s="23"/>
      <c r="W123" s="23"/>
      <c r="X123" s="23"/>
      <c r="Y123" s="23"/>
      <c r="Z123" s="23"/>
      <c r="AA123" s="23"/>
    </row>
    <row r="124" spans="2:27" hidden="1">
      <c r="B124" s="23"/>
      <c r="C124" s="91" t="s">
        <v>1108</v>
      </c>
      <c r="D124" s="91"/>
      <c r="E124" s="91"/>
      <c r="F124" s="91"/>
      <c r="G124" s="91"/>
      <c r="H124" s="91"/>
      <c r="I124" s="91"/>
      <c r="J124" s="91"/>
      <c r="K124" s="81"/>
      <c r="L124" s="91"/>
      <c r="M124" s="91"/>
      <c r="N124" s="91"/>
      <c r="O124" s="23"/>
      <c r="P124" s="23"/>
      <c r="Q124" s="23"/>
      <c r="R124" s="23"/>
      <c r="S124" s="23"/>
      <c r="T124" s="23"/>
      <c r="U124" s="23"/>
      <c r="V124" s="23"/>
      <c r="W124" s="23"/>
      <c r="X124" s="23"/>
      <c r="Y124" s="23"/>
      <c r="Z124" s="23"/>
      <c r="AA124" s="23"/>
    </row>
    <row r="125" spans="2:27" hidden="1">
      <c r="B125" s="23"/>
      <c r="C125" s="91" t="s">
        <v>1218</v>
      </c>
      <c r="D125" s="91" t="s">
        <v>1170</v>
      </c>
      <c r="E125" s="91" t="s">
        <v>1157</v>
      </c>
      <c r="F125" s="91"/>
      <c r="G125" s="91"/>
      <c r="H125" s="91"/>
      <c r="I125" s="91"/>
      <c r="J125" s="91"/>
      <c r="K125" s="81"/>
      <c r="L125" s="91"/>
      <c r="M125" s="91"/>
      <c r="N125" s="91"/>
      <c r="O125" s="23"/>
      <c r="P125" s="23"/>
      <c r="Q125" s="23"/>
      <c r="R125" s="23"/>
      <c r="S125" s="23"/>
      <c r="T125" s="23"/>
      <c r="U125" s="23"/>
      <c r="V125" s="23"/>
      <c r="W125" s="23"/>
      <c r="X125" s="23"/>
      <c r="Y125" s="23"/>
      <c r="Z125" s="23"/>
      <c r="AA125" s="23"/>
    </row>
    <row r="126" spans="2:27" hidden="1">
      <c r="B126" s="23"/>
      <c r="C126" s="91" t="s">
        <v>1219</v>
      </c>
      <c r="D126" s="91"/>
      <c r="E126" s="91"/>
      <c r="F126" s="91"/>
      <c r="G126" s="91"/>
      <c r="H126" s="91"/>
      <c r="I126" s="91"/>
      <c r="J126" s="91"/>
      <c r="K126" s="81"/>
      <c r="L126" s="91"/>
      <c r="M126" s="91"/>
      <c r="N126" s="91"/>
      <c r="O126" s="23"/>
      <c r="P126" s="23"/>
      <c r="Q126" s="23"/>
      <c r="R126" s="23"/>
      <c r="S126" s="23"/>
      <c r="T126" s="23"/>
      <c r="U126" s="23"/>
      <c r="V126" s="23"/>
      <c r="W126" s="23"/>
      <c r="X126" s="23"/>
      <c r="Y126" s="23"/>
      <c r="Z126" s="23"/>
      <c r="AA126" s="23"/>
    </row>
    <row r="127" spans="2:27" hidden="1">
      <c r="B127" s="23"/>
      <c r="C127" s="91" t="s">
        <v>1220</v>
      </c>
      <c r="D127" s="91" t="s">
        <v>367</v>
      </c>
      <c r="E127" s="91"/>
      <c r="F127" s="91"/>
      <c r="G127" s="91"/>
      <c r="H127" s="91"/>
      <c r="I127" s="91"/>
      <c r="J127" s="91"/>
      <c r="K127" s="81"/>
      <c r="L127" s="91"/>
      <c r="M127" s="91"/>
      <c r="N127" s="91"/>
      <c r="O127" s="23"/>
      <c r="P127" s="23"/>
      <c r="Q127" s="23"/>
      <c r="R127" s="23"/>
      <c r="S127" s="23"/>
      <c r="T127" s="23"/>
      <c r="U127" s="23"/>
      <c r="V127" s="23"/>
      <c r="W127" s="23"/>
      <c r="X127" s="23"/>
      <c r="Y127" s="23"/>
      <c r="Z127" s="23"/>
      <c r="AA127" s="23"/>
    </row>
    <row r="128" spans="2:27" hidden="1">
      <c r="B128" s="23"/>
      <c r="C128" s="91" t="s">
        <v>1221</v>
      </c>
      <c r="D128" s="91" t="s">
        <v>367</v>
      </c>
      <c r="E128" s="91"/>
      <c r="F128" s="91"/>
      <c r="G128" s="91"/>
      <c r="H128" s="91"/>
      <c r="I128" s="91"/>
      <c r="J128" s="91"/>
      <c r="K128" s="81"/>
      <c r="L128" s="91"/>
      <c r="M128" s="91"/>
      <c r="N128" s="91"/>
      <c r="O128" s="23"/>
      <c r="P128" s="23"/>
      <c r="Q128" s="23"/>
      <c r="R128" s="23"/>
      <c r="S128" s="23"/>
      <c r="T128" s="23"/>
      <c r="U128" s="23"/>
      <c r="V128" s="23"/>
      <c r="W128" s="23"/>
      <c r="X128" s="23"/>
      <c r="Y128" s="23"/>
      <c r="Z128" s="23"/>
      <c r="AA128" s="23"/>
    </row>
    <row r="129" spans="2:27" hidden="1">
      <c r="B129" s="23"/>
      <c r="C129" s="91" t="s">
        <v>1222</v>
      </c>
      <c r="D129" s="91"/>
      <c r="E129" s="91"/>
      <c r="F129" s="91"/>
      <c r="G129" s="91"/>
      <c r="H129" s="91"/>
      <c r="I129" s="91"/>
      <c r="J129" s="91"/>
      <c r="K129" s="81"/>
      <c r="L129" s="91"/>
      <c r="M129" s="91"/>
      <c r="N129" s="91"/>
      <c r="O129" s="23"/>
      <c r="P129" s="23"/>
      <c r="Q129" s="23"/>
      <c r="R129" s="23"/>
      <c r="S129" s="23"/>
      <c r="T129" s="23"/>
      <c r="U129" s="23"/>
      <c r="V129" s="23"/>
      <c r="W129" s="23"/>
      <c r="X129" s="23"/>
      <c r="Y129" s="23"/>
      <c r="Z129" s="23"/>
      <c r="AA129" s="23"/>
    </row>
    <row r="130" spans="2:27" hidden="1">
      <c r="B130" s="23"/>
      <c r="C130" s="91" t="s">
        <v>1110</v>
      </c>
      <c r="D130" s="91" t="s">
        <v>367</v>
      </c>
      <c r="E130" s="91"/>
      <c r="F130" s="91"/>
      <c r="G130" s="91"/>
      <c r="H130" s="91"/>
      <c r="I130" s="91"/>
      <c r="J130" s="91"/>
      <c r="K130" s="81"/>
      <c r="L130" s="91"/>
      <c r="M130" s="91"/>
      <c r="N130" s="91"/>
      <c r="O130" s="23"/>
      <c r="P130" s="23"/>
      <c r="Q130" s="23"/>
      <c r="R130" s="23"/>
      <c r="S130" s="23"/>
      <c r="T130" s="23"/>
      <c r="U130" s="23"/>
      <c r="V130" s="23"/>
      <c r="W130" s="23"/>
      <c r="X130" s="23"/>
      <c r="Y130" s="23"/>
      <c r="Z130" s="23"/>
      <c r="AA130" s="23"/>
    </row>
    <row r="131" spans="2:27" hidden="1">
      <c r="B131" s="23"/>
      <c r="C131" s="91" t="s">
        <v>1223</v>
      </c>
      <c r="D131" s="91" t="s">
        <v>367</v>
      </c>
      <c r="E131" s="91"/>
      <c r="F131" s="91"/>
      <c r="G131" s="91"/>
      <c r="H131" s="91"/>
      <c r="I131" s="91"/>
      <c r="J131" s="91"/>
      <c r="K131" s="81"/>
      <c r="L131" s="91"/>
      <c r="M131" s="91"/>
      <c r="N131" s="91"/>
      <c r="O131" s="23"/>
      <c r="P131" s="23"/>
      <c r="Q131" s="23"/>
      <c r="R131" s="23"/>
      <c r="S131" s="23"/>
      <c r="T131" s="23"/>
      <c r="U131" s="23"/>
      <c r="V131" s="23"/>
      <c r="W131" s="23"/>
      <c r="X131" s="23"/>
      <c r="Y131" s="23"/>
      <c r="Z131" s="23"/>
      <c r="AA131" s="23"/>
    </row>
    <row r="132" spans="2:27" hidden="1">
      <c r="B132" s="23"/>
      <c r="C132" s="91" t="s">
        <v>1116</v>
      </c>
      <c r="D132" s="91"/>
      <c r="E132" s="91"/>
      <c r="F132" s="91"/>
      <c r="G132" s="91"/>
      <c r="H132" s="91"/>
      <c r="I132" s="91"/>
      <c r="J132" s="91"/>
      <c r="K132" s="81"/>
      <c r="L132" s="91"/>
      <c r="M132" s="91"/>
      <c r="N132" s="91"/>
      <c r="O132" s="23"/>
      <c r="P132" s="23"/>
      <c r="Q132" s="23"/>
      <c r="R132" s="23"/>
      <c r="S132" s="23"/>
      <c r="T132" s="23"/>
      <c r="U132" s="23"/>
      <c r="V132" s="23"/>
      <c r="W132" s="23"/>
      <c r="X132" s="23"/>
      <c r="Y132" s="23"/>
      <c r="Z132" s="23"/>
      <c r="AA132" s="23"/>
    </row>
    <row r="133" spans="2:27" hidden="1">
      <c r="B133" s="23"/>
      <c r="C133" s="91" t="s">
        <v>1112</v>
      </c>
      <c r="D133" s="91"/>
      <c r="E133" s="91"/>
      <c r="F133" s="91"/>
      <c r="G133" s="91"/>
      <c r="H133" s="91"/>
      <c r="I133" s="91"/>
      <c r="J133" s="91"/>
      <c r="K133" s="81"/>
      <c r="L133" s="91"/>
      <c r="M133" s="91"/>
      <c r="N133" s="91"/>
      <c r="O133" s="23"/>
      <c r="P133" s="23"/>
      <c r="Q133" s="23"/>
      <c r="R133" s="23"/>
      <c r="S133" s="23"/>
      <c r="T133" s="23"/>
      <c r="U133" s="23"/>
      <c r="V133" s="23"/>
      <c r="W133" s="23"/>
      <c r="X133" s="23"/>
      <c r="Y133" s="23"/>
      <c r="Z133" s="23"/>
      <c r="AA133" s="23"/>
    </row>
    <row r="134" spans="2:27" hidden="1">
      <c r="B134" s="23"/>
      <c r="C134" s="91" t="s">
        <v>1224</v>
      </c>
      <c r="D134" s="91" t="s">
        <v>367</v>
      </c>
      <c r="E134" s="91"/>
      <c r="F134" s="91"/>
      <c r="G134" s="91"/>
      <c r="H134" s="91"/>
      <c r="I134" s="91"/>
      <c r="J134" s="91"/>
      <c r="K134" s="81"/>
      <c r="L134" s="91"/>
      <c r="M134" s="91"/>
      <c r="N134" s="91"/>
      <c r="O134" s="23"/>
      <c r="P134" s="23"/>
      <c r="Q134" s="23"/>
      <c r="R134" s="23"/>
      <c r="S134" s="23"/>
      <c r="T134" s="23"/>
      <c r="U134" s="23"/>
      <c r="V134" s="23"/>
      <c r="W134" s="23"/>
      <c r="X134" s="23"/>
      <c r="Y134" s="23"/>
      <c r="Z134" s="23"/>
      <c r="AA134" s="23"/>
    </row>
    <row r="135" spans="2:27" hidden="1">
      <c r="B135" s="23"/>
      <c r="C135" s="91" t="s">
        <v>1225</v>
      </c>
      <c r="D135" s="91"/>
      <c r="E135" s="91"/>
      <c r="F135" s="91"/>
      <c r="G135" s="91"/>
      <c r="H135" s="91"/>
      <c r="I135" s="91"/>
      <c r="J135" s="91"/>
      <c r="K135" s="81"/>
      <c r="L135" s="91"/>
      <c r="M135" s="91"/>
      <c r="N135" s="91"/>
      <c r="O135" s="23"/>
      <c r="P135" s="23"/>
      <c r="Q135" s="23"/>
      <c r="R135" s="23"/>
      <c r="S135" s="23"/>
      <c r="T135" s="23"/>
      <c r="U135" s="23"/>
      <c r="V135" s="23"/>
      <c r="W135" s="23"/>
      <c r="X135" s="23"/>
      <c r="Y135" s="23"/>
      <c r="Z135" s="23"/>
      <c r="AA135" s="23"/>
    </row>
    <row r="136" spans="2:27" hidden="1">
      <c r="B136" s="23"/>
      <c r="C136" s="91" t="s">
        <v>1226</v>
      </c>
      <c r="D136" s="91" t="s">
        <v>367</v>
      </c>
      <c r="E136" s="91"/>
      <c r="F136" s="91"/>
      <c r="G136" s="91"/>
      <c r="H136" s="91"/>
      <c r="I136" s="91"/>
      <c r="J136" s="91"/>
      <c r="K136" s="81"/>
      <c r="L136" s="91"/>
      <c r="M136" s="91"/>
      <c r="N136" s="91"/>
      <c r="O136" s="23"/>
      <c r="P136" s="23"/>
      <c r="Q136" s="23"/>
      <c r="R136" s="23"/>
      <c r="S136" s="23"/>
      <c r="T136" s="23"/>
      <c r="U136" s="23"/>
      <c r="V136" s="23"/>
      <c r="W136" s="23"/>
      <c r="X136" s="23"/>
      <c r="Y136" s="23"/>
      <c r="Z136" s="23"/>
      <c r="AA136" s="23"/>
    </row>
    <row r="137" spans="2:27" hidden="1">
      <c r="B137" s="23"/>
      <c r="C137" s="91" t="s">
        <v>1114</v>
      </c>
      <c r="D137" s="91" t="s">
        <v>367</v>
      </c>
      <c r="E137" s="91"/>
      <c r="F137" s="91"/>
      <c r="G137" s="91"/>
      <c r="H137" s="91"/>
      <c r="I137" s="91"/>
      <c r="J137" s="91"/>
      <c r="K137" s="81"/>
      <c r="L137" s="91"/>
      <c r="M137" s="91"/>
      <c r="N137" s="91"/>
      <c r="O137" s="23"/>
      <c r="P137" s="23"/>
      <c r="Q137" s="23"/>
      <c r="R137" s="23"/>
      <c r="S137" s="23"/>
      <c r="T137" s="23"/>
      <c r="U137" s="23"/>
      <c r="V137" s="23"/>
      <c r="W137" s="23"/>
      <c r="X137" s="23"/>
      <c r="Y137" s="23"/>
      <c r="Z137" s="23"/>
      <c r="AA137" s="23"/>
    </row>
    <row r="138" spans="2:27" hidden="1">
      <c r="B138" s="23"/>
      <c r="C138" s="91"/>
      <c r="D138" s="91"/>
      <c r="E138" s="91"/>
      <c r="F138" s="91"/>
      <c r="G138" s="91"/>
      <c r="H138" s="91"/>
      <c r="I138" s="91"/>
      <c r="J138" s="91"/>
      <c r="K138" s="81"/>
      <c r="L138" s="91"/>
      <c r="M138" s="91"/>
      <c r="N138" s="91"/>
      <c r="O138" s="23"/>
      <c r="P138" s="23"/>
      <c r="Q138" s="23"/>
      <c r="R138" s="23"/>
      <c r="S138" s="23"/>
      <c r="T138" s="23"/>
      <c r="U138" s="23"/>
      <c r="V138" s="23"/>
      <c r="W138" s="23"/>
      <c r="X138" s="23"/>
      <c r="Y138" s="23"/>
      <c r="Z138" s="23"/>
      <c r="AA138" s="23"/>
    </row>
    <row r="139" spans="2:27">
      <c r="B139" s="23"/>
      <c r="C139" s="91"/>
      <c r="D139" s="91"/>
      <c r="E139" s="91"/>
      <c r="F139" s="91"/>
      <c r="G139" s="91"/>
      <c r="H139" s="91"/>
      <c r="I139" s="91"/>
      <c r="J139" s="91"/>
      <c r="K139" s="81"/>
      <c r="L139" s="91"/>
      <c r="M139" s="91"/>
      <c r="N139" s="91"/>
      <c r="O139" s="23"/>
      <c r="P139" s="23"/>
      <c r="Q139" s="23"/>
      <c r="R139" s="23"/>
      <c r="S139" s="23"/>
      <c r="T139" s="23"/>
      <c r="U139" s="23"/>
      <c r="V139" s="23"/>
      <c r="W139" s="23"/>
      <c r="X139" s="23"/>
      <c r="Y139" s="23"/>
      <c r="Z139" s="23"/>
      <c r="AA139" s="23"/>
    </row>
    <row r="140" spans="2:27">
      <c r="B140" s="23"/>
      <c r="C140" s="91"/>
      <c r="D140" s="91"/>
      <c r="E140" s="91"/>
      <c r="F140" s="91"/>
      <c r="G140" s="91"/>
      <c r="H140" s="91"/>
      <c r="I140" s="91"/>
      <c r="J140" s="91"/>
      <c r="K140" s="81"/>
      <c r="L140" s="91"/>
      <c r="M140" s="91"/>
      <c r="N140" s="91"/>
      <c r="O140" s="23"/>
      <c r="P140" s="23"/>
      <c r="Q140" s="23"/>
      <c r="R140" s="23"/>
      <c r="S140" s="23"/>
      <c r="T140" s="23"/>
      <c r="U140" s="23"/>
      <c r="V140" s="23"/>
      <c r="W140" s="23"/>
      <c r="X140" s="23"/>
      <c r="Y140" s="23"/>
      <c r="Z140" s="23"/>
      <c r="AA140" s="23"/>
    </row>
    <row r="141" spans="2:27" ht="18">
      <c r="C141" s="24" t="s">
        <v>635</v>
      </c>
    </row>
  </sheetData>
  <sortState xmlns:xlrd2="http://schemas.microsoft.com/office/spreadsheetml/2017/richdata2" ref="C79:N138">
    <sortCondition ref="C79"/>
  </sortState>
  <mergeCells count="24">
    <mergeCell ref="G4:T5"/>
    <mergeCell ref="K8:V8"/>
    <mergeCell ref="K11:V11"/>
    <mergeCell ref="Q53:Q54"/>
    <mergeCell ref="R53:R54"/>
    <mergeCell ref="L53:L54"/>
    <mergeCell ref="K53:K54"/>
    <mergeCell ref="M53:M54"/>
    <mergeCell ref="O53:O54"/>
    <mergeCell ref="P53:P54"/>
    <mergeCell ref="N53:N54"/>
    <mergeCell ref="M47:M48"/>
    <mergeCell ref="Z11:Z12"/>
    <mergeCell ref="X11:X12"/>
    <mergeCell ref="D44:E44"/>
    <mergeCell ref="Y11:Y12"/>
    <mergeCell ref="K47:K48"/>
    <mergeCell ref="L47:L48"/>
    <mergeCell ref="C54:C55"/>
    <mergeCell ref="D54:D55"/>
    <mergeCell ref="E54:E55"/>
    <mergeCell ref="C48:C49"/>
    <mergeCell ref="D48:D49"/>
    <mergeCell ref="E48:E49"/>
  </mergeCells>
  <conditionalFormatting sqref="C13:C42">
    <cfRule type="cellIs" dxfId="193" priority="129" operator="equal">
      <formula>""</formula>
    </cfRule>
    <cfRule type="cellIs" dxfId="192" priority="128" operator="equal">
      <formula>"[select]"</formula>
    </cfRule>
  </conditionalFormatting>
  <conditionalFormatting sqref="C50">
    <cfRule type="cellIs" dxfId="191" priority="127" operator="equal">
      <formula>""</formula>
    </cfRule>
    <cfRule type="cellIs" dxfId="190" priority="126" operator="equal">
      <formula>"[select]"</formula>
    </cfRule>
  </conditionalFormatting>
  <conditionalFormatting sqref="C56:C63">
    <cfRule type="cellIs" dxfId="189" priority="3" operator="equal">
      <formula>"[select]"</formula>
    </cfRule>
    <cfRule type="cellIs" dxfId="188" priority="4" operator="equal">
      <formula>""</formula>
    </cfRule>
  </conditionalFormatting>
  <conditionalFormatting sqref="G49:H49">
    <cfRule type="cellIs" dxfId="187" priority="50" operator="equal">
      <formula>"[select]"</formula>
    </cfRule>
    <cfRule type="cellIs" dxfId="186" priority="51" operator="equal">
      <formula>""</formula>
    </cfRule>
  </conditionalFormatting>
  <conditionalFormatting sqref="G55:H55">
    <cfRule type="cellIs" dxfId="185" priority="70" operator="equal">
      <formula>"[select]"</formula>
    </cfRule>
    <cfRule type="cellIs" dxfId="184" priority="71" operator="equal">
      <formula>""</formula>
    </cfRule>
  </conditionalFormatting>
  <conditionalFormatting sqref="I13:I42">
    <cfRule type="cellIs" dxfId="183" priority="24" operator="equal">
      <formula>"[select]"</formula>
    </cfRule>
    <cfRule type="cellIs" dxfId="182" priority="25" operator="equal">
      <formula>""</formula>
    </cfRule>
  </conditionalFormatting>
  <conditionalFormatting sqref="K49:K50">
    <cfRule type="cellIs" dxfId="181" priority="21" operator="equal">
      <formula>"[select]"</formula>
    </cfRule>
    <cfRule type="cellIs" dxfId="180" priority="22" operator="equal">
      <formula>""</formula>
    </cfRule>
  </conditionalFormatting>
  <conditionalFormatting sqref="K55:K63">
    <cfRule type="cellIs" dxfId="179" priority="1" operator="equal">
      <formula>"[select]"</formula>
    </cfRule>
    <cfRule type="cellIs" dxfId="178" priority="2" operator="equal">
      <formula>""</formula>
    </cfRule>
  </conditionalFormatting>
  <conditionalFormatting sqref="L50">
    <cfRule type="cellIs" dxfId="177" priority="23" operator="equal">
      <formula>"N/A"</formula>
    </cfRule>
  </conditionalFormatting>
  <conditionalFormatting sqref="L49:M49">
    <cfRule type="cellIs" dxfId="176" priority="19" operator="equal">
      <formula>""</formula>
    </cfRule>
    <cfRule type="cellIs" dxfId="175" priority="18" operator="equal">
      <formula>"[select]"</formula>
    </cfRule>
  </conditionalFormatting>
  <conditionalFormatting sqref="L50:M50">
    <cfRule type="cellIs" dxfId="174" priority="17" operator="lessThan">
      <formula>0</formula>
    </cfRule>
  </conditionalFormatting>
  <conditionalFormatting sqref="L55:R55">
    <cfRule type="cellIs" dxfId="173" priority="55" operator="equal">
      <formula>""</formula>
    </cfRule>
    <cfRule type="cellIs" dxfId="172" priority="54" operator="equal">
      <formula>"[select]"</formula>
    </cfRule>
  </conditionalFormatting>
  <conditionalFormatting sqref="X13:X42">
    <cfRule type="cellIs" dxfId="171" priority="160" operator="lessThan">
      <formula>100</formula>
    </cfRule>
    <cfRule type="aboveAverage" dxfId="170" priority="161" aboveAverage="0"/>
    <cfRule type="cellIs" dxfId="169" priority="162" operator="lessThan">
      <formula>100%</formula>
    </cfRule>
  </conditionalFormatting>
  <dataValidations count="6">
    <dataValidation type="list" allowBlank="1" showInputMessage="1" sqref="C56:C63" xr:uid="{C0F51DB8-8B92-4279-B70B-4742ED8493BF}">
      <formula1>"[select],Ancillary (Other),Bus,Commercial,Concrete/Shotcrete Truck,Grader,Haul/Dump Truck,Light Vehicle,Road Train,Scraper (when not scraping),Service Truck"</formula1>
    </dataValidation>
    <dataValidation allowBlank="1" showInputMessage="1" sqref="C50" xr:uid="{00000000-0002-0000-1800-000001000000}"/>
    <dataValidation type="list" allowBlank="1" showInputMessage="1" sqref="K50 K56:K63" xr:uid="{00000000-0002-0000-1800-000004000000}">
      <formula1>OpenAreas</formula1>
    </dataValidation>
    <dataValidation type="list" allowBlank="1" showInputMessage="1" sqref="I13:I42" xr:uid="{C1E21265-BE78-49C0-92D6-9A8EE18700D3}">
      <formula1>"[Select],L,kL"</formula1>
    </dataValidation>
    <dataValidation type="list" allowBlank="1" showInputMessage="1" sqref="C13:C42" xr:uid="{00000000-0002-0000-1800-000003000000}">
      <formula1>VehicleClass</formula1>
    </dataValidation>
    <dataValidation type="list" allowBlank="1" showInputMessage="1" sqref="Y13:Y42" xr:uid="{00000000-0002-0000-1800-000005000000}">
      <formula1>tanks</formula1>
    </dataValidation>
  </dataValidation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8">
    <tabColor theme="7"/>
  </sheetPr>
  <dimension ref="A2:Z63"/>
  <sheetViews>
    <sheetView topLeftCell="A5" zoomScale="80" zoomScaleNormal="80" workbookViewId="0">
      <pane xSplit="5" topLeftCell="F1" activePane="topRight" state="frozen"/>
      <selection activeCell="C3" sqref="C3"/>
      <selection pane="topRight" activeCell="Q13" sqref="Q13"/>
    </sheetView>
  </sheetViews>
  <sheetFormatPr baseColWidth="10" defaultColWidth="9.1640625" defaultRowHeight="16"/>
  <cols>
    <col min="1" max="1" width="2.6640625" style="141" customWidth="1"/>
    <col min="2" max="2" width="8.6640625" style="1" customWidth="1"/>
    <col min="3" max="3" width="21.83203125" style="1" customWidth="1"/>
    <col min="4" max="4" width="12.6640625" style="1" bestFit="1" customWidth="1"/>
    <col min="5" max="5" width="50.33203125" style="1" customWidth="1"/>
    <col min="6" max="6" width="13.33203125" style="1" customWidth="1"/>
    <col min="7" max="7" width="12.33203125" style="1" customWidth="1"/>
    <col min="8" max="8" width="11.6640625" style="1" bestFit="1" customWidth="1"/>
    <col min="9" max="9" width="17.33203125" style="1" customWidth="1"/>
    <col min="10" max="10" width="15.6640625" style="1" customWidth="1"/>
    <col min="11" max="11" width="7" style="1" bestFit="1" customWidth="1"/>
    <col min="12" max="23" width="17.6640625" style="1" customWidth="1"/>
    <col min="24" max="24" width="2.6640625" style="1" customWidth="1"/>
    <col min="25" max="25" width="13.33203125" style="1" customWidth="1"/>
    <col min="26" max="27" width="2.6640625" style="1" customWidth="1"/>
    <col min="28" max="16384" width="9.1640625" style="1"/>
  </cols>
  <sheetData>
    <row r="2" spans="1:26">
      <c r="B2" s="11"/>
      <c r="C2" s="12"/>
      <c r="D2" s="12"/>
      <c r="E2" s="12"/>
      <c r="F2" s="12"/>
      <c r="G2" s="12"/>
      <c r="H2" s="12"/>
      <c r="I2" s="12"/>
      <c r="J2" s="12"/>
      <c r="K2" s="12"/>
      <c r="L2" s="12"/>
      <c r="M2" s="12"/>
      <c r="N2" s="12"/>
      <c r="O2" s="12"/>
      <c r="P2" s="12"/>
      <c r="Q2" s="12"/>
      <c r="R2" s="12"/>
      <c r="S2" s="12"/>
      <c r="T2" s="12"/>
      <c r="U2" s="12"/>
      <c r="V2" s="12"/>
      <c r="W2" s="12"/>
      <c r="X2" s="12"/>
      <c r="Y2" s="12"/>
      <c r="Z2" s="13"/>
    </row>
    <row r="3" spans="1:26" ht="23">
      <c r="B3" s="14"/>
      <c r="C3" s="15" t="s">
        <v>9</v>
      </c>
      <c r="D3" s="16"/>
      <c r="E3" s="16"/>
      <c r="F3" s="16"/>
      <c r="G3" s="17" t="s">
        <v>1227</v>
      </c>
      <c r="H3" s="16"/>
      <c r="I3" s="16"/>
      <c r="J3" s="16"/>
      <c r="K3" s="16"/>
      <c r="L3" s="16"/>
      <c r="M3" s="16"/>
      <c r="N3" s="16"/>
      <c r="O3" s="16"/>
      <c r="P3" s="16"/>
      <c r="Q3" s="16"/>
      <c r="R3" s="16"/>
      <c r="S3" s="16"/>
      <c r="T3" s="16"/>
      <c r="U3" s="16"/>
      <c r="V3" s="16"/>
      <c r="W3" s="16"/>
      <c r="X3" s="16"/>
      <c r="Y3" s="16"/>
      <c r="Z3" s="18"/>
    </row>
    <row r="4" spans="1:26" ht="23">
      <c r="B4" s="14"/>
      <c r="C4" s="15" t="s">
        <v>11</v>
      </c>
      <c r="D4" s="16"/>
      <c r="E4" s="16"/>
      <c r="F4" s="16"/>
      <c r="G4" s="17" t="s">
        <v>1133</v>
      </c>
      <c r="H4" s="16"/>
      <c r="I4" s="16"/>
      <c r="J4" s="16"/>
      <c r="K4" s="16"/>
      <c r="L4" s="16"/>
      <c r="M4" s="16"/>
      <c r="N4" s="16"/>
      <c r="O4" s="16"/>
      <c r="P4" s="16"/>
      <c r="Q4" s="16"/>
      <c r="R4" s="16"/>
      <c r="S4" s="16"/>
      <c r="T4" s="16"/>
      <c r="U4" s="16"/>
      <c r="V4" s="16"/>
      <c r="W4" s="16"/>
      <c r="X4" s="16"/>
      <c r="Y4" s="16"/>
      <c r="Z4" s="18"/>
    </row>
    <row r="5" spans="1:26" ht="128.5" customHeight="1">
      <c r="B5" s="14"/>
      <c r="C5" s="16"/>
      <c r="D5" s="16"/>
      <c r="E5" s="16"/>
      <c r="F5" s="16"/>
      <c r="G5" s="690" t="s">
        <v>1228</v>
      </c>
      <c r="H5" s="690"/>
      <c r="I5" s="690"/>
      <c r="J5" s="690"/>
      <c r="K5" s="690"/>
      <c r="L5" s="690"/>
      <c r="M5" s="690"/>
      <c r="N5" s="690"/>
      <c r="O5" s="690"/>
      <c r="P5" s="690"/>
      <c r="Q5" s="690"/>
      <c r="R5" s="690"/>
      <c r="S5" s="690"/>
      <c r="T5" s="690"/>
      <c r="U5" s="690"/>
      <c r="V5" s="690"/>
      <c r="W5" s="690"/>
      <c r="X5" s="16"/>
      <c r="Y5" s="16"/>
      <c r="Z5" s="18"/>
    </row>
    <row r="6" spans="1:26" ht="23">
      <c r="B6" s="14"/>
      <c r="C6" s="19" t="s">
        <v>1229</v>
      </c>
      <c r="D6" s="16"/>
      <c r="E6" s="16"/>
      <c r="F6" s="16"/>
      <c r="G6" s="16"/>
      <c r="H6" s="16"/>
      <c r="I6" s="16"/>
      <c r="J6" s="16"/>
      <c r="K6" s="16"/>
      <c r="L6" s="16"/>
      <c r="M6" s="16"/>
      <c r="N6" s="16"/>
      <c r="O6" s="16"/>
      <c r="P6" s="16"/>
      <c r="Q6" s="16"/>
      <c r="R6" s="16"/>
      <c r="S6" s="16"/>
      <c r="T6" s="16"/>
      <c r="U6" s="16"/>
      <c r="V6" s="16"/>
      <c r="W6" s="16"/>
      <c r="X6" s="16"/>
      <c r="Y6" s="16"/>
      <c r="Z6" s="18"/>
    </row>
    <row r="7" spans="1:26">
      <c r="B7" s="14"/>
      <c r="C7" s="16"/>
      <c r="D7" s="16"/>
      <c r="E7" s="16"/>
      <c r="F7" s="16"/>
      <c r="G7" s="16"/>
      <c r="H7" s="16"/>
      <c r="I7" s="16"/>
      <c r="J7" s="16"/>
      <c r="K7" s="16"/>
      <c r="L7" s="16"/>
      <c r="M7" s="16"/>
      <c r="N7" s="16"/>
      <c r="O7" s="16"/>
      <c r="P7" s="16"/>
      <c r="Q7" s="16"/>
      <c r="R7" s="16"/>
      <c r="S7" s="16"/>
      <c r="T7" s="16"/>
      <c r="U7" s="16"/>
      <c r="V7" s="16"/>
      <c r="W7" s="16"/>
      <c r="X7" s="16"/>
      <c r="Y7" s="16"/>
      <c r="Z7" s="18"/>
    </row>
    <row r="8" spans="1:26" ht="15" customHeight="1">
      <c r="B8" s="14"/>
      <c r="C8" s="16"/>
      <c r="D8" s="16"/>
      <c r="E8" s="16"/>
      <c r="F8" s="16"/>
      <c r="G8" s="16"/>
      <c r="H8" s="16"/>
      <c r="I8" s="16"/>
      <c r="J8" s="48" t="s">
        <v>897</v>
      </c>
      <c r="K8" s="16"/>
      <c r="L8" s="671" t="s">
        <v>1230</v>
      </c>
      <c r="M8" s="672"/>
      <c r="N8" s="672"/>
      <c r="O8" s="672"/>
      <c r="P8" s="672"/>
      <c r="Q8" s="672"/>
      <c r="R8" s="672"/>
      <c r="S8" s="672"/>
      <c r="T8" s="672"/>
      <c r="U8" s="672"/>
      <c r="V8" s="672"/>
      <c r="W8" s="673"/>
      <c r="X8" s="16"/>
      <c r="Y8" s="16"/>
      <c r="Z8" s="18"/>
    </row>
    <row r="9" spans="1:26" ht="18">
      <c r="B9" s="14"/>
      <c r="C9" s="33" t="s">
        <v>1231</v>
      </c>
      <c r="D9" s="16"/>
      <c r="E9" s="16"/>
      <c r="F9" s="16"/>
      <c r="G9" s="16"/>
      <c r="H9" s="16"/>
      <c r="I9" s="16"/>
      <c r="J9" s="16"/>
      <c r="K9" s="16"/>
      <c r="L9" s="16"/>
      <c r="M9" s="16"/>
      <c r="N9" s="16"/>
      <c r="O9" s="16"/>
      <c r="P9" s="16"/>
      <c r="Q9" s="16"/>
      <c r="R9" s="16"/>
      <c r="S9" s="16"/>
      <c r="T9" s="16"/>
      <c r="U9" s="16"/>
      <c r="V9" s="16"/>
      <c r="W9" s="16"/>
      <c r="X9" s="16"/>
      <c r="Y9" s="16"/>
      <c r="Z9" s="18"/>
    </row>
    <row r="10" spans="1:26">
      <c r="B10" s="14"/>
      <c r="C10" s="16"/>
      <c r="D10" s="16"/>
      <c r="E10" s="16"/>
      <c r="F10" s="16"/>
      <c r="G10" s="16"/>
      <c r="H10" s="16"/>
      <c r="I10" s="16"/>
      <c r="J10" s="16"/>
      <c r="K10" s="16"/>
      <c r="L10" s="657" t="s">
        <v>1232</v>
      </c>
      <c r="M10" s="658"/>
      <c r="N10" s="658"/>
      <c r="O10" s="658"/>
      <c r="P10" s="658"/>
      <c r="Q10" s="658"/>
      <c r="R10" s="658"/>
      <c r="S10" s="658"/>
      <c r="T10" s="658"/>
      <c r="U10" s="658"/>
      <c r="V10" s="658"/>
      <c r="W10" s="659"/>
      <c r="X10" s="16"/>
      <c r="Y10" s="666" t="s">
        <v>1052</v>
      </c>
      <c r="Z10" s="18"/>
    </row>
    <row r="11" spans="1:26">
      <c r="B11" s="14"/>
      <c r="C11" s="51" t="s">
        <v>1055</v>
      </c>
      <c r="D11" s="51" t="s">
        <v>1125</v>
      </c>
      <c r="E11" s="51" t="s">
        <v>1126</v>
      </c>
      <c r="F11" s="111" t="s">
        <v>466</v>
      </c>
      <c r="G11" s="111" t="s">
        <v>477</v>
      </c>
      <c r="H11" s="16"/>
      <c r="I11" s="111" t="s">
        <v>970</v>
      </c>
      <c r="J11" s="111" t="s">
        <v>971</v>
      </c>
      <c r="K11" s="16"/>
      <c r="L11" s="111" t="s">
        <v>557</v>
      </c>
      <c r="M11" s="111" t="s">
        <v>558</v>
      </c>
      <c r="N11" s="111" t="s">
        <v>559</v>
      </c>
      <c r="O11" s="111" t="s">
        <v>560</v>
      </c>
      <c r="P11" s="111" t="s">
        <v>561</v>
      </c>
      <c r="Q11" s="111" t="s">
        <v>562</v>
      </c>
      <c r="R11" s="111" t="s">
        <v>563</v>
      </c>
      <c r="S11" s="111" t="s">
        <v>564</v>
      </c>
      <c r="T11" s="111" t="s">
        <v>565</v>
      </c>
      <c r="U11" s="111" t="s">
        <v>566</v>
      </c>
      <c r="V11" s="111" t="s">
        <v>567</v>
      </c>
      <c r="W11" s="111" t="s">
        <v>568</v>
      </c>
      <c r="X11" s="16"/>
      <c r="Y11" s="666" t="s">
        <v>1052</v>
      </c>
      <c r="Z11" s="18"/>
    </row>
    <row r="12" spans="1:26">
      <c r="B12" s="14"/>
      <c r="C12" s="10" t="s">
        <v>1058</v>
      </c>
      <c r="D12" s="32" t="s">
        <v>1233</v>
      </c>
      <c r="E12" s="45" t="s">
        <v>1234</v>
      </c>
      <c r="F12" s="10" t="s">
        <v>1235</v>
      </c>
      <c r="G12" s="10" t="s">
        <v>911</v>
      </c>
      <c r="H12" s="16"/>
      <c r="I12" s="164">
        <v>262.09999999999997</v>
      </c>
      <c r="J12" s="65">
        <f t="shared" ref="J12:J16" si="0">SUM(L12:W12)</f>
        <v>550.79999999999995</v>
      </c>
      <c r="K12" s="16"/>
      <c r="L12" s="54">
        <v>240.6</v>
      </c>
      <c r="M12" s="54">
        <v>0</v>
      </c>
      <c r="N12" s="54">
        <v>0</v>
      </c>
      <c r="O12" s="54">
        <v>109.8</v>
      </c>
      <c r="P12" s="54">
        <v>0</v>
      </c>
      <c r="Q12" s="54">
        <v>200.4</v>
      </c>
      <c r="R12" s="54"/>
      <c r="S12" s="54"/>
      <c r="T12" s="54"/>
      <c r="U12" s="54"/>
      <c r="V12" s="54"/>
      <c r="W12" s="54"/>
      <c r="X12" s="16"/>
      <c r="Y12" s="185">
        <v>100</v>
      </c>
      <c r="Z12" s="18"/>
    </row>
    <row r="13" spans="1:26" s="210" customFormat="1">
      <c r="A13" s="207"/>
      <c r="B13" s="151"/>
      <c r="C13" s="203" t="s">
        <v>1062</v>
      </c>
      <c r="D13" s="259" t="s">
        <v>1233</v>
      </c>
      <c r="E13" s="249" t="s">
        <v>1236</v>
      </c>
      <c r="F13" s="203" t="s">
        <v>1235</v>
      </c>
      <c r="G13" s="203" t="s">
        <v>911</v>
      </c>
      <c r="H13" s="199"/>
      <c r="I13" s="260">
        <v>1353.8</v>
      </c>
      <c r="J13" s="261">
        <f t="shared" si="0"/>
        <v>650.61</v>
      </c>
      <c r="K13" s="199"/>
      <c r="L13" s="262">
        <v>201.81</v>
      </c>
      <c r="M13" s="262">
        <v>44.7</v>
      </c>
      <c r="N13" s="262">
        <v>61.9</v>
      </c>
      <c r="O13" s="262">
        <v>182.3</v>
      </c>
      <c r="P13" s="262">
        <v>35.5</v>
      </c>
      <c r="Q13" s="262">
        <v>124.4</v>
      </c>
      <c r="R13" s="262"/>
      <c r="S13" s="262"/>
      <c r="T13" s="262"/>
      <c r="U13" s="262"/>
      <c r="V13" s="262"/>
      <c r="W13" s="262"/>
      <c r="X13" s="199"/>
      <c r="Y13" s="263">
        <v>100</v>
      </c>
      <c r="Z13" s="209"/>
    </row>
    <row r="14" spans="1:26" s="210" customFormat="1">
      <c r="A14" s="207"/>
      <c r="B14" s="151"/>
      <c r="C14" s="203" t="s">
        <v>1092</v>
      </c>
      <c r="D14" s="259" t="s">
        <v>1233</v>
      </c>
      <c r="E14" s="249" t="s">
        <v>1237</v>
      </c>
      <c r="F14" s="203" t="s">
        <v>1235</v>
      </c>
      <c r="G14" s="203" t="s">
        <v>911</v>
      </c>
      <c r="H14" s="199"/>
      <c r="I14" s="260">
        <v>4634.21</v>
      </c>
      <c r="J14" s="261">
        <f t="shared" si="0"/>
        <v>619.5</v>
      </c>
      <c r="K14" s="199"/>
      <c r="L14" s="262">
        <v>174</v>
      </c>
      <c r="M14" s="262">
        <v>63.4</v>
      </c>
      <c r="N14" s="262">
        <v>170.2</v>
      </c>
      <c r="O14" s="262">
        <v>185.6</v>
      </c>
      <c r="P14" s="262">
        <v>0</v>
      </c>
      <c r="Q14" s="262">
        <v>26.3</v>
      </c>
      <c r="R14" s="262"/>
      <c r="S14" s="262"/>
      <c r="T14" s="262"/>
      <c r="U14" s="262"/>
      <c r="V14" s="262"/>
      <c r="W14" s="262"/>
      <c r="X14" s="199"/>
      <c r="Y14" s="263">
        <v>100</v>
      </c>
      <c r="Z14" s="209"/>
    </row>
    <row r="15" spans="1:26">
      <c r="B15" s="14"/>
      <c r="C15" s="10" t="s">
        <v>349</v>
      </c>
      <c r="D15" s="32"/>
      <c r="E15" s="45"/>
      <c r="F15" s="10" t="s">
        <v>349</v>
      </c>
      <c r="G15" s="10" t="s">
        <v>349</v>
      </c>
      <c r="H15" s="16"/>
      <c r="I15" s="164"/>
      <c r="J15" s="65">
        <f t="shared" si="0"/>
        <v>0</v>
      </c>
      <c r="K15" s="16"/>
      <c r="L15" s="54"/>
      <c r="M15" s="54"/>
      <c r="N15" s="54"/>
      <c r="O15" s="54"/>
      <c r="P15" s="54"/>
      <c r="Q15" s="54"/>
      <c r="R15" s="54"/>
      <c r="S15" s="54"/>
      <c r="T15" s="54"/>
      <c r="U15" s="54"/>
      <c r="V15" s="54"/>
      <c r="W15" s="54"/>
      <c r="X15" s="16"/>
      <c r="Y15" s="185">
        <v>100</v>
      </c>
      <c r="Z15" s="18"/>
    </row>
    <row r="16" spans="1:26">
      <c r="B16" s="14"/>
      <c r="C16" s="10" t="s">
        <v>349</v>
      </c>
      <c r="D16" s="32"/>
      <c r="E16" s="45"/>
      <c r="F16" s="10" t="s">
        <v>349</v>
      </c>
      <c r="G16" s="10" t="s">
        <v>349</v>
      </c>
      <c r="H16" s="16"/>
      <c r="I16" s="164"/>
      <c r="J16" s="65">
        <f t="shared" si="0"/>
        <v>0</v>
      </c>
      <c r="K16" s="16"/>
      <c r="L16" s="54"/>
      <c r="M16" s="54"/>
      <c r="N16" s="54"/>
      <c r="O16" s="54"/>
      <c r="P16" s="54"/>
      <c r="Q16" s="54"/>
      <c r="R16" s="54"/>
      <c r="S16" s="54"/>
      <c r="T16" s="54"/>
      <c r="U16" s="54"/>
      <c r="V16" s="54"/>
      <c r="W16" s="54"/>
      <c r="X16" s="16"/>
      <c r="Y16" s="185">
        <v>100</v>
      </c>
      <c r="Z16" s="18"/>
    </row>
    <row r="17" spans="2:26">
      <c r="B17" s="14"/>
      <c r="C17" s="16"/>
      <c r="D17" s="16"/>
      <c r="E17" s="16"/>
      <c r="F17" s="16"/>
      <c r="G17" s="16"/>
      <c r="H17" s="16"/>
      <c r="I17" s="16"/>
      <c r="J17" s="16"/>
      <c r="K17" s="16"/>
      <c r="L17" s="16"/>
      <c r="M17" s="16"/>
      <c r="N17" s="16"/>
      <c r="O17" s="16"/>
      <c r="P17" s="16"/>
      <c r="Q17" s="16"/>
      <c r="R17" s="16"/>
      <c r="S17" s="16"/>
      <c r="T17" s="16"/>
      <c r="U17" s="16"/>
      <c r="V17" s="16"/>
      <c r="W17" s="16"/>
      <c r="X17" s="16"/>
      <c r="Y17" s="16"/>
      <c r="Z17" s="18"/>
    </row>
    <row r="18" spans="2:26" ht="18">
      <c r="B18" s="14"/>
      <c r="C18" s="33" t="s">
        <v>1132</v>
      </c>
      <c r="D18" s="17" t="s">
        <v>1133</v>
      </c>
      <c r="E18" s="16"/>
      <c r="F18" s="16"/>
      <c r="G18" s="16"/>
      <c r="H18" s="16"/>
      <c r="I18" s="17"/>
      <c r="J18" s="17"/>
      <c r="K18" s="16"/>
      <c r="L18" s="16"/>
      <c r="M18" s="16"/>
      <c r="N18" s="16"/>
      <c r="O18" s="16"/>
      <c r="P18" s="16"/>
      <c r="Q18" s="16"/>
      <c r="R18" s="16"/>
      <c r="S18" s="16"/>
      <c r="T18" s="16"/>
      <c r="U18" s="16"/>
      <c r="V18" s="16"/>
      <c r="W18" s="16"/>
      <c r="X18" s="16"/>
      <c r="Y18" s="16"/>
      <c r="Z18" s="18"/>
    </row>
    <row r="19" spans="2:26" ht="18">
      <c r="B19" s="14"/>
      <c r="C19" s="33"/>
      <c r="D19" s="16"/>
      <c r="E19" s="16"/>
      <c r="F19" s="16"/>
      <c r="G19" s="16"/>
      <c r="H19" s="16"/>
      <c r="I19" s="16"/>
      <c r="J19" s="16"/>
      <c r="K19" s="16"/>
      <c r="L19" s="666" t="s">
        <v>1121</v>
      </c>
      <c r="M19" s="666" t="s">
        <v>1122</v>
      </c>
      <c r="N19" s="666" t="s">
        <v>1134</v>
      </c>
      <c r="O19" s="666" t="s">
        <v>1135</v>
      </c>
      <c r="P19" s="666" t="s">
        <v>1238</v>
      </c>
      <c r="Q19" s="666" t="s">
        <v>1136</v>
      </c>
      <c r="R19" s="666" t="s">
        <v>1123</v>
      </c>
      <c r="S19" s="626" t="s">
        <v>1137</v>
      </c>
      <c r="T19" s="16"/>
      <c r="U19" s="16"/>
      <c r="V19" s="16"/>
      <c r="W19" s="16"/>
      <c r="X19" s="16"/>
      <c r="Y19" s="16"/>
      <c r="Z19" s="18"/>
    </row>
    <row r="20" spans="2:26">
      <c r="B20" s="14"/>
      <c r="C20" s="624" t="s">
        <v>1124</v>
      </c>
      <c r="D20" s="624" t="s">
        <v>1125</v>
      </c>
      <c r="E20" s="624" t="s">
        <v>1126</v>
      </c>
      <c r="F20" s="16"/>
      <c r="G20" s="16"/>
      <c r="H20" s="16"/>
      <c r="I20" s="130" t="s">
        <v>1139</v>
      </c>
      <c r="J20" s="130" t="s">
        <v>1140</v>
      </c>
      <c r="K20" s="16"/>
      <c r="L20" s="666"/>
      <c r="M20" s="666"/>
      <c r="N20" s="666"/>
      <c r="O20" s="666"/>
      <c r="P20" s="666"/>
      <c r="Q20" s="666"/>
      <c r="R20" s="666"/>
      <c r="S20" s="627"/>
      <c r="T20" s="16"/>
      <c r="U20" s="16"/>
      <c r="V20" s="16"/>
      <c r="W20" s="16"/>
      <c r="X20" s="16"/>
      <c r="Y20" s="16"/>
      <c r="Z20" s="18"/>
    </row>
    <row r="21" spans="2:26">
      <c r="B21" s="14"/>
      <c r="C21" s="625"/>
      <c r="D21" s="625"/>
      <c r="E21" s="625"/>
      <c r="F21" s="16"/>
      <c r="G21" s="16"/>
      <c r="H21" s="16"/>
      <c r="I21" s="51" t="s">
        <v>1141</v>
      </c>
      <c r="J21" s="10" t="s">
        <v>1141</v>
      </c>
      <c r="K21" s="16"/>
      <c r="L21" s="10" t="s">
        <v>483</v>
      </c>
      <c r="M21" s="10" t="s">
        <v>471</v>
      </c>
      <c r="N21" s="10" t="s">
        <v>471</v>
      </c>
      <c r="O21" s="10" t="s">
        <v>471</v>
      </c>
      <c r="P21" s="10" t="s">
        <v>471</v>
      </c>
      <c r="Q21" s="10" t="s">
        <v>571</v>
      </c>
      <c r="R21" s="10" t="s">
        <v>1142</v>
      </c>
      <c r="S21" s="10" t="s">
        <v>1143</v>
      </c>
      <c r="T21" s="16"/>
      <c r="U21" s="16"/>
      <c r="V21" s="16"/>
      <c r="W21" s="16"/>
      <c r="X21" s="16"/>
      <c r="Y21" s="16"/>
      <c r="Z21" s="18"/>
    </row>
    <row r="22" spans="2:26" ht="28">
      <c r="B22" s="14"/>
      <c r="C22" s="10" t="s">
        <v>1092</v>
      </c>
      <c r="D22" s="259" t="s">
        <v>1233</v>
      </c>
      <c r="E22" s="249" t="s">
        <v>1237</v>
      </c>
      <c r="F22" s="16"/>
      <c r="G22" s="16"/>
      <c r="H22" s="16"/>
      <c r="I22" s="164">
        <v>29940.049999999996</v>
      </c>
      <c r="J22" s="96"/>
      <c r="K22" s="16"/>
      <c r="L22" s="78" t="s">
        <v>1239</v>
      </c>
      <c r="M22" s="264">
        <v>0</v>
      </c>
      <c r="N22" s="264">
        <v>0</v>
      </c>
      <c r="O22" s="264">
        <v>60</v>
      </c>
      <c r="P22" s="265">
        <f>100-O22</f>
        <v>40</v>
      </c>
      <c r="Q22" s="184" t="str">
        <f>IF($C22="[select]","Select Vehicle Class",IF($C22="light vehicle","NA",IF($C22="grader","NA","Please enter")))</f>
        <v>NA</v>
      </c>
      <c r="R22" s="8">
        <v>5</v>
      </c>
      <c r="S22" s="35">
        <v>50</v>
      </c>
      <c r="T22" s="16"/>
      <c r="U22" s="16"/>
      <c r="V22" s="16"/>
      <c r="W22" s="16"/>
      <c r="X22" s="16"/>
      <c r="Y22" s="16"/>
      <c r="Z22" s="18"/>
    </row>
    <row r="23" spans="2:26">
      <c r="B23" s="14"/>
      <c r="C23" s="10" t="s">
        <v>349</v>
      </c>
      <c r="D23" s="32"/>
      <c r="E23" s="45"/>
      <c r="F23" s="16"/>
      <c r="G23" s="16"/>
      <c r="H23" s="16"/>
      <c r="I23" s="164"/>
      <c r="J23" s="96"/>
      <c r="K23" s="16"/>
      <c r="L23" s="10" t="s">
        <v>349</v>
      </c>
      <c r="M23" s="180">
        <v>0</v>
      </c>
      <c r="N23" s="180">
        <v>0</v>
      </c>
      <c r="O23" s="180">
        <v>0</v>
      </c>
      <c r="P23" s="181">
        <f>100-M23-N23-O23</f>
        <v>100</v>
      </c>
      <c r="Q23" s="184" t="str">
        <f t="shared" ref="Q23:Q24" si="1">IF($C23="[select]","Select Vehicle Class",IF($C23="light vehicle","NA",IF($C23="grader","NA","Please enter")))</f>
        <v>Select Vehicle Class</v>
      </c>
      <c r="R23" s="45"/>
      <c r="S23" s="35" t="str">
        <f>IF($C23="[select]","Select Vehicle Class",IF($C23="light vehicle","Please enter",IF($C23="grader","Please enter","NA")))</f>
        <v>Select Vehicle Class</v>
      </c>
      <c r="T23" s="16"/>
      <c r="U23" s="16"/>
      <c r="V23" s="16"/>
      <c r="W23" s="16"/>
      <c r="X23" s="16"/>
      <c r="Y23" s="16"/>
      <c r="Z23" s="18"/>
    </row>
    <row r="24" spans="2:26">
      <c r="B24" s="14"/>
      <c r="C24" s="10" t="s">
        <v>349</v>
      </c>
      <c r="D24" s="32"/>
      <c r="E24" s="45"/>
      <c r="F24" s="16"/>
      <c r="G24" s="16"/>
      <c r="H24" s="16"/>
      <c r="I24" s="164"/>
      <c r="J24" s="96"/>
      <c r="K24" s="16"/>
      <c r="L24" s="10" t="s">
        <v>349</v>
      </c>
      <c r="M24" s="180">
        <v>0</v>
      </c>
      <c r="N24" s="180">
        <v>0</v>
      </c>
      <c r="O24" s="180">
        <v>0</v>
      </c>
      <c r="P24" s="181">
        <f>100-M24-N24-O24</f>
        <v>100</v>
      </c>
      <c r="Q24" s="184" t="str">
        <f t="shared" si="1"/>
        <v>Select Vehicle Class</v>
      </c>
      <c r="R24" s="45"/>
      <c r="S24" s="35" t="str">
        <f>IF($C24="[select]","Select Vehicle Class",IF($C24="light vehicle","Please enter",IF($C24="grader","Please enter","NA")))</f>
        <v>Select Vehicle Class</v>
      </c>
      <c r="T24" s="16"/>
      <c r="U24" s="16"/>
      <c r="V24" s="16"/>
      <c r="W24" s="16"/>
      <c r="X24" s="16"/>
      <c r="Y24" s="16"/>
      <c r="Z24" s="18"/>
    </row>
    <row r="25" spans="2:26">
      <c r="B25" s="21"/>
      <c r="C25" s="2"/>
      <c r="D25" s="2"/>
      <c r="E25" s="2"/>
      <c r="F25" s="2"/>
      <c r="G25" s="2"/>
      <c r="H25" s="2"/>
      <c r="I25" s="2"/>
      <c r="J25" s="2"/>
      <c r="K25" s="2"/>
      <c r="L25" s="2"/>
      <c r="M25" s="2"/>
      <c r="N25" s="2"/>
      <c r="O25" s="2"/>
      <c r="P25" s="2"/>
      <c r="Q25" s="2"/>
      <c r="R25" s="2"/>
      <c r="S25" s="2"/>
      <c r="T25" s="2"/>
      <c r="U25" s="2"/>
      <c r="V25" s="2"/>
      <c r="W25" s="2"/>
      <c r="X25" s="2"/>
      <c r="Y25" s="2"/>
      <c r="Z25" s="20"/>
    </row>
    <row r="26" spans="2:26" hidden="1">
      <c r="B26" s="23"/>
      <c r="C26" s="91" t="s">
        <v>1150</v>
      </c>
      <c r="D26" s="91" t="s">
        <v>1151</v>
      </c>
      <c r="E26" s="91" t="s">
        <v>1152</v>
      </c>
      <c r="F26" s="23"/>
      <c r="G26" s="23"/>
      <c r="H26" s="91"/>
      <c r="I26" s="91"/>
      <c r="J26" s="91"/>
      <c r="K26" s="91"/>
      <c r="L26" s="91" t="s">
        <v>1153</v>
      </c>
      <c r="M26" s="91"/>
      <c r="N26" s="91" t="s">
        <v>1154</v>
      </c>
      <c r="O26" s="91"/>
      <c r="P26" s="23"/>
      <c r="Q26" s="23"/>
      <c r="R26" s="23"/>
      <c r="S26" s="23"/>
      <c r="T26" s="23"/>
      <c r="U26" s="23"/>
      <c r="V26" s="23"/>
      <c r="W26" s="23"/>
      <c r="X26" s="23"/>
      <c r="Y26" s="23"/>
      <c r="Z26" s="23"/>
    </row>
    <row r="27" spans="2:26" hidden="1">
      <c r="B27" s="23"/>
      <c r="C27" s="91" t="s">
        <v>349</v>
      </c>
      <c r="D27" s="91"/>
      <c r="E27" s="91"/>
      <c r="F27" s="23"/>
      <c r="G27" s="23"/>
      <c r="H27" s="91"/>
      <c r="I27" s="91"/>
      <c r="J27" s="91"/>
      <c r="K27" s="91"/>
      <c r="L27" s="91"/>
      <c r="M27" s="91"/>
      <c r="N27" s="91"/>
      <c r="O27" s="91"/>
      <c r="P27" s="23"/>
      <c r="Q27" s="23"/>
      <c r="R27" s="23"/>
      <c r="S27" s="23"/>
      <c r="T27" s="23"/>
      <c r="U27" s="23"/>
      <c r="V27" s="23"/>
      <c r="W27" s="23"/>
      <c r="X27" s="23"/>
      <c r="Y27" s="23"/>
      <c r="Z27" s="23"/>
    </row>
    <row r="28" spans="2:26" hidden="1">
      <c r="B28" s="23"/>
      <c r="C28" s="91" t="s">
        <v>1155</v>
      </c>
      <c r="D28" s="91" t="s">
        <v>367</v>
      </c>
      <c r="E28" s="91"/>
      <c r="F28" s="23"/>
      <c r="G28" s="23"/>
      <c r="H28" s="91"/>
      <c r="I28" s="91"/>
      <c r="J28" s="91"/>
      <c r="K28" s="91"/>
      <c r="L28" s="91"/>
      <c r="M28" s="91"/>
      <c r="N28" s="91"/>
      <c r="O28" s="91"/>
      <c r="P28" s="23"/>
      <c r="Q28" s="23"/>
      <c r="R28" s="23"/>
      <c r="S28" s="23"/>
      <c r="T28" s="23"/>
      <c r="U28" s="23"/>
      <c r="V28" s="23"/>
      <c r="W28" s="23"/>
      <c r="X28" s="23"/>
      <c r="Y28" s="23"/>
      <c r="Z28" s="23"/>
    </row>
    <row r="29" spans="2:26" hidden="1">
      <c r="B29" s="23"/>
      <c r="C29" s="91" t="s">
        <v>1058</v>
      </c>
      <c r="D29" s="91" t="s">
        <v>1156</v>
      </c>
      <c r="E29" s="91" t="s">
        <v>1157</v>
      </c>
      <c r="F29" s="23"/>
      <c r="G29" s="23"/>
      <c r="H29" s="91"/>
      <c r="I29" s="91"/>
      <c r="J29" s="91"/>
      <c r="K29" s="91"/>
      <c r="L29" s="91" t="s">
        <v>1158</v>
      </c>
      <c r="M29" s="91"/>
      <c r="N29" s="91" t="s">
        <v>1159</v>
      </c>
      <c r="O29" s="91"/>
      <c r="P29" s="23"/>
      <c r="Q29" s="23"/>
      <c r="R29" s="23"/>
      <c r="S29" s="23"/>
      <c r="T29" s="23"/>
      <c r="U29" s="23"/>
      <c r="V29" s="23"/>
      <c r="W29" s="23"/>
      <c r="X29" s="23"/>
      <c r="Y29" s="23"/>
      <c r="Z29" s="23"/>
    </row>
    <row r="30" spans="2:26" hidden="1">
      <c r="B30" s="23"/>
      <c r="C30" s="91" t="s">
        <v>1160</v>
      </c>
      <c r="D30" s="91" t="s">
        <v>367</v>
      </c>
      <c r="E30" s="91"/>
      <c r="F30" s="23"/>
      <c r="G30" s="23"/>
      <c r="H30" s="91"/>
      <c r="I30" s="91"/>
      <c r="J30" s="91"/>
      <c r="K30" s="91"/>
      <c r="L30" s="91" t="s">
        <v>1161</v>
      </c>
      <c r="M30" s="91"/>
      <c r="N30" s="91" t="s">
        <v>1162</v>
      </c>
      <c r="O30" s="91"/>
      <c r="P30" s="23"/>
      <c r="Q30" s="23"/>
      <c r="R30" s="23"/>
      <c r="S30" s="23"/>
      <c r="T30" s="23"/>
      <c r="U30" s="23"/>
      <c r="V30" s="23"/>
      <c r="W30" s="23"/>
      <c r="X30" s="23"/>
      <c r="Y30" s="23"/>
      <c r="Z30" s="23"/>
    </row>
    <row r="31" spans="2:26" hidden="1">
      <c r="B31" s="23"/>
      <c r="C31" s="91" t="s">
        <v>1060</v>
      </c>
      <c r="D31" s="91" t="s">
        <v>367</v>
      </c>
      <c r="E31" s="91"/>
      <c r="F31" s="23"/>
      <c r="G31" s="23"/>
      <c r="H31" s="91"/>
      <c r="I31" s="91"/>
      <c r="J31" s="91"/>
      <c r="K31" s="91"/>
      <c r="L31" s="91" t="s">
        <v>1165</v>
      </c>
      <c r="M31" s="91"/>
      <c r="N31" s="91" t="s">
        <v>1166</v>
      </c>
      <c r="O31" s="91"/>
      <c r="P31" s="23"/>
      <c r="Q31" s="23"/>
      <c r="R31" s="23"/>
      <c r="S31" s="23"/>
      <c r="T31" s="23"/>
      <c r="U31" s="23"/>
      <c r="V31" s="23"/>
      <c r="W31" s="23"/>
      <c r="X31" s="23"/>
      <c r="Y31" s="23"/>
      <c r="Z31" s="23"/>
    </row>
    <row r="32" spans="2:26" hidden="1">
      <c r="B32" s="23"/>
      <c r="C32" s="91" t="s">
        <v>1062</v>
      </c>
      <c r="D32" s="91" t="s">
        <v>1170</v>
      </c>
      <c r="E32" s="91" t="s">
        <v>1157</v>
      </c>
      <c r="F32" s="23"/>
      <c r="G32" s="23"/>
      <c r="H32" s="91"/>
      <c r="I32" s="91"/>
      <c r="J32" s="91"/>
      <c r="K32" s="91"/>
      <c r="L32" s="91" t="s">
        <v>1171</v>
      </c>
      <c r="M32" s="91"/>
      <c r="N32" s="91" t="s">
        <v>1172</v>
      </c>
      <c r="O32" s="91"/>
      <c r="P32" s="23"/>
      <c r="Q32" s="23"/>
      <c r="R32" s="23"/>
      <c r="S32" s="23"/>
      <c r="T32" s="23"/>
      <c r="U32" s="23"/>
      <c r="V32" s="23"/>
      <c r="W32" s="23"/>
      <c r="X32" s="23"/>
      <c r="Y32" s="23"/>
      <c r="Z32" s="23"/>
    </row>
    <row r="33" spans="2:26" hidden="1">
      <c r="B33" s="23"/>
      <c r="C33" s="91" t="s">
        <v>1173</v>
      </c>
      <c r="D33" s="91"/>
      <c r="E33" s="91"/>
      <c r="F33" s="23"/>
      <c r="G33" s="23"/>
      <c r="H33" s="91"/>
      <c r="I33" s="91"/>
      <c r="J33" s="91"/>
      <c r="K33" s="91"/>
      <c r="L33" s="91"/>
      <c r="M33" s="91"/>
      <c r="N33" s="91"/>
      <c r="O33" s="91"/>
      <c r="P33" s="23"/>
      <c r="Q33" s="23"/>
      <c r="R33" s="23"/>
      <c r="S33" s="23"/>
      <c r="T33" s="23"/>
      <c r="U33" s="23"/>
      <c r="V33" s="23"/>
      <c r="W33" s="23"/>
      <c r="X33" s="23"/>
      <c r="Y33" s="23"/>
      <c r="Z33" s="23"/>
    </row>
    <row r="34" spans="2:26" hidden="1">
      <c r="B34" s="23"/>
      <c r="C34" s="91" t="s">
        <v>1175</v>
      </c>
      <c r="D34" s="91" t="s">
        <v>1170</v>
      </c>
      <c r="E34" s="91" t="s">
        <v>1157</v>
      </c>
      <c r="F34" s="23"/>
      <c r="G34" s="23"/>
      <c r="H34" s="91"/>
      <c r="I34" s="91"/>
      <c r="J34" s="91"/>
      <c r="K34" s="91"/>
      <c r="L34" s="91" t="s">
        <v>1176</v>
      </c>
      <c r="M34" s="91"/>
      <c r="N34" s="91" t="s">
        <v>1177</v>
      </c>
      <c r="O34" s="91"/>
      <c r="P34" s="23"/>
      <c r="Q34" s="23"/>
      <c r="R34" s="23"/>
      <c r="S34" s="23"/>
      <c r="T34" s="23"/>
      <c r="U34" s="23"/>
      <c r="V34" s="23"/>
      <c r="W34" s="23"/>
      <c r="X34" s="23"/>
      <c r="Y34" s="23"/>
      <c r="Z34" s="23"/>
    </row>
    <row r="35" spans="2:26" hidden="1">
      <c r="B35" s="23"/>
      <c r="C35" s="91" t="s">
        <v>1178</v>
      </c>
      <c r="D35" s="91"/>
      <c r="E35" s="91"/>
      <c r="F35" s="23"/>
      <c r="G35" s="23"/>
      <c r="H35" s="91"/>
      <c r="I35" s="91"/>
      <c r="J35" s="91"/>
      <c r="K35" s="91"/>
      <c r="L35" s="91"/>
      <c r="M35" s="91"/>
      <c r="N35" s="91"/>
      <c r="O35" s="91"/>
      <c r="P35" s="23"/>
      <c r="Q35" s="23"/>
      <c r="R35" s="23"/>
      <c r="S35" s="23"/>
      <c r="T35" s="23"/>
      <c r="U35" s="23"/>
      <c r="V35" s="23"/>
      <c r="W35" s="23"/>
      <c r="X35" s="23"/>
      <c r="Y35" s="23"/>
      <c r="Z35" s="23"/>
    </row>
    <row r="36" spans="2:26" hidden="1">
      <c r="B36" s="23"/>
      <c r="C36" s="91" t="s">
        <v>1179</v>
      </c>
      <c r="D36" s="91"/>
      <c r="E36" s="91"/>
      <c r="F36" s="23"/>
      <c r="G36" s="23"/>
      <c r="H36" s="91"/>
      <c r="I36" s="91"/>
      <c r="J36" s="91"/>
      <c r="K36" s="91"/>
      <c r="L36" s="91"/>
      <c r="M36" s="91"/>
      <c r="N36" s="91"/>
      <c r="O36" s="91"/>
      <c r="P36" s="23"/>
      <c r="Q36" s="23"/>
      <c r="R36" s="23"/>
      <c r="S36" s="23"/>
      <c r="T36" s="23"/>
      <c r="U36" s="23"/>
      <c r="V36" s="23"/>
      <c r="W36" s="23"/>
      <c r="X36" s="23"/>
      <c r="Y36" s="23"/>
      <c r="Z36" s="23"/>
    </row>
    <row r="37" spans="2:26" hidden="1">
      <c r="B37" s="23"/>
      <c r="C37" s="91" t="s">
        <v>1066</v>
      </c>
      <c r="D37" s="91" t="s">
        <v>367</v>
      </c>
      <c r="E37" s="91"/>
      <c r="F37" s="23"/>
      <c r="G37" s="23"/>
      <c r="H37" s="91"/>
      <c r="I37" s="91"/>
      <c r="J37" s="91"/>
      <c r="K37" s="91"/>
      <c r="L37" s="91" t="s">
        <v>1185</v>
      </c>
      <c r="M37" s="91"/>
      <c r="N37" s="91" t="s">
        <v>1186</v>
      </c>
      <c r="O37" s="91"/>
      <c r="P37" s="23"/>
      <c r="Q37" s="23"/>
      <c r="R37" s="23"/>
      <c r="S37" s="23"/>
      <c r="T37" s="23"/>
      <c r="U37" s="23"/>
      <c r="V37" s="23"/>
      <c r="W37" s="23"/>
      <c r="X37" s="23"/>
      <c r="Y37" s="23"/>
      <c r="Z37" s="23"/>
    </row>
    <row r="38" spans="2:26" hidden="1">
      <c r="B38" s="23"/>
      <c r="C38" s="91" t="s">
        <v>1196</v>
      </c>
      <c r="D38" s="91" t="s">
        <v>367</v>
      </c>
      <c r="E38" s="91"/>
      <c r="F38" s="23"/>
      <c r="G38" s="23"/>
      <c r="H38" s="91"/>
      <c r="I38" s="91"/>
      <c r="J38" s="91"/>
      <c r="K38" s="91"/>
      <c r="L38" s="91" t="s">
        <v>1197</v>
      </c>
      <c r="M38" s="91"/>
      <c r="N38" s="91" t="s">
        <v>1198</v>
      </c>
      <c r="O38" s="91"/>
      <c r="P38" s="23"/>
      <c r="Q38" s="23"/>
      <c r="R38" s="23"/>
      <c r="S38" s="23"/>
      <c r="T38" s="23"/>
      <c r="U38" s="23"/>
      <c r="V38" s="23"/>
      <c r="W38" s="23"/>
      <c r="X38" s="23"/>
      <c r="Y38" s="23"/>
      <c r="Z38" s="23"/>
    </row>
    <row r="39" spans="2:26" hidden="1">
      <c r="B39" s="23"/>
      <c r="C39" s="91" t="s">
        <v>1078</v>
      </c>
      <c r="D39" s="91" t="s">
        <v>367</v>
      </c>
      <c r="E39" s="91"/>
      <c r="F39" s="23"/>
      <c r="G39" s="23"/>
      <c r="H39" s="91"/>
      <c r="I39" s="91"/>
      <c r="J39" s="91"/>
      <c r="K39" s="91"/>
      <c r="L39" s="91"/>
      <c r="M39" s="91"/>
      <c r="N39" s="91"/>
      <c r="O39" s="91"/>
      <c r="P39" s="23"/>
      <c r="Q39" s="23"/>
      <c r="R39" s="23"/>
      <c r="S39" s="23"/>
      <c r="T39" s="23"/>
      <c r="U39" s="23"/>
      <c r="V39" s="23"/>
      <c r="W39" s="23"/>
      <c r="X39" s="23"/>
      <c r="Y39" s="23"/>
      <c r="Z39" s="23"/>
    </row>
    <row r="40" spans="2:26" hidden="1">
      <c r="B40" s="23"/>
      <c r="C40" s="91" t="s">
        <v>1084</v>
      </c>
      <c r="D40" s="91" t="s">
        <v>1170</v>
      </c>
      <c r="E40" s="91" t="s">
        <v>1202</v>
      </c>
      <c r="F40" s="23"/>
      <c r="G40" s="23"/>
      <c r="H40" s="91"/>
      <c r="I40" s="91"/>
      <c r="J40" s="91"/>
      <c r="K40" s="91"/>
      <c r="L40" s="91"/>
      <c r="M40" s="91"/>
      <c r="N40" s="91"/>
      <c r="O40" s="91"/>
      <c r="P40" s="23"/>
      <c r="Q40" s="23"/>
      <c r="R40" s="23"/>
      <c r="S40" s="23"/>
      <c r="T40" s="23"/>
      <c r="U40" s="23"/>
      <c r="V40" s="23"/>
      <c r="W40" s="23"/>
      <c r="X40" s="23"/>
      <c r="Y40" s="23"/>
      <c r="Z40" s="23"/>
    </row>
    <row r="41" spans="2:26" hidden="1">
      <c r="B41" s="23"/>
      <c r="C41" s="91" t="s">
        <v>1240</v>
      </c>
      <c r="D41" s="91" t="s">
        <v>367</v>
      </c>
      <c r="E41" s="91"/>
      <c r="F41" s="23"/>
      <c r="G41" s="23"/>
      <c r="H41" s="91"/>
      <c r="I41" s="91"/>
      <c r="J41" s="91"/>
      <c r="K41" s="91"/>
      <c r="L41" s="91"/>
      <c r="M41" s="91"/>
      <c r="N41" s="91"/>
      <c r="O41" s="91"/>
      <c r="P41" s="23"/>
      <c r="Q41" s="23"/>
      <c r="R41" s="23"/>
      <c r="S41" s="23"/>
      <c r="T41" s="23"/>
      <c r="U41" s="23"/>
      <c r="V41" s="23"/>
      <c r="W41" s="23"/>
      <c r="X41" s="23"/>
      <c r="Y41" s="23"/>
      <c r="Z41" s="23"/>
    </row>
    <row r="42" spans="2:26" hidden="1">
      <c r="B42" s="23"/>
      <c r="C42" s="91" t="s">
        <v>1088</v>
      </c>
      <c r="D42" s="91" t="s">
        <v>367</v>
      </c>
      <c r="E42" s="91"/>
      <c r="F42" s="23"/>
      <c r="G42" s="23"/>
      <c r="H42" s="91"/>
      <c r="I42" s="91"/>
      <c r="J42" s="91"/>
      <c r="K42" s="91"/>
      <c r="L42" s="91"/>
      <c r="M42" s="91"/>
      <c r="N42" s="91"/>
      <c r="O42" s="91"/>
      <c r="P42" s="23"/>
      <c r="Q42" s="23"/>
      <c r="R42" s="23"/>
      <c r="S42" s="23"/>
      <c r="T42" s="23"/>
      <c r="U42" s="23"/>
      <c r="V42" s="23"/>
      <c r="W42" s="23"/>
      <c r="X42" s="23"/>
      <c r="Y42" s="23"/>
      <c r="Z42" s="23"/>
    </row>
    <row r="43" spans="2:26" hidden="1">
      <c r="B43" s="23"/>
      <c r="C43" s="91" t="s">
        <v>1205</v>
      </c>
      <c r="D43" s="91" t="s">
        <v>367</v>
      </c>
      <c r="E43" s="91"/>
      <c r="F43" s="23"/>
      <c r="G43" s="23"/>
      <c r="H43" s="91"/>
      <c r="I43" s="91"/>
      <c r="J43" s="91"/>
      <c r="K43" s="91"/>
      <c r="L43" s="91"/>
      <c r="M43" s="91"/>
      <c r="N43" s="91"/>
      <c r="O43" s="91"/>
      <c r="P43" s="23"/>
      <c r="Q43" s="23"/>
      <c r="R43" s="23"/>
      <c r="S43" s="23"/>
      <c r="T43" s="23"/>
      <c r="U43" s="23"/>
      <c r="V43" s="23"/>
      <c r="W43" s="23"/>
      <c r="X43" s="23"/>
      <c r="Y43" s="23"/>
      <c r="Z43" s="23"/>
    </row>
    <row r="44" spans="2:26" hidden="1">
      <c r="B44" s="23"/>
      <c r="C44" s="91" t="s">
        <v>1206</v>
      </c>
      <c r="D44" s="91" t="s">
        <v>1170</v>
      </c>
      <c r="E44" s="91" t="s">
        <v>1157</v>
      </c>
      <c r="F44" s="23"/>
      <c r="G44" s="23"/>
      <c r="H44" s="91"/>
      <c r="I44" s="91"/>
      <c r="J44" s="91"/>
      <c r="K44" s="91"/>
      <c r="L44" s="91"/>
      <c r="M44" s="91"/>
      <c r="N44" s="91"/>
      <c r="O44" s="91"/>
      <c r="P44" s="23"/>
      <c r="Q44" s="23"/>
      <c r="R44" s="23"/>
      <c r="S44" s="23"/>
      <c r="T44" s="23"/>
      <c r="U44" s="23"/>
      <c r="V44" s="23"/>
      <c r="W44" s="23"/>
      <c r="X44" s="23"/>
      <c r="Y44" s="23"/>
      <c r="Z44" s="23"/>
    </row>
    <row r="45" spans="2:26" hidden="1">
      <c r="B45" s="23"/>
      <c r="C45" s="91" t="s">
        <v>1207</v>
      </c>
      <c r="D45" s="91"/>
      <c r="E45" s="91"/>
      <c r="F45" s="23"/>
      <c r="G45" s="23"/>
      <c r="H45" s="91"/>
      <c r="I45" s="91"/>
      <c r="J45" s="91"/>
      <c r="K45" s="91"/>
      <c r="L45" s="91"/>
      <c r="M45" s="91"/>
      <c r="N45" s="91"/>
      <c r="O45" s="91"/>
      <c r="P45" s="23"/>
      <c r="Q45" s="23"/>
      <c r="R45" s="23"/>
      <c r="S45" s="23"/>
      <c r="T45" s="23"/>
      <c r="U45" s="23"/>
      <c r="V45" s="23"/>
      <c r="W45" s="23"/>
      <c r="X45" s="23"/>
      <c r="Y45" s="23"/>
      <c r="Z45" s="23"/>
    </row>
    <row r="46" spans="2:26" hidden="1">
      <c r="B46" s="23"/>
      <c r="C46" s="91" t="s">
        <v>1110</v>
      </c>
      <c r="D46" s="91" t="s">
        <v>367</v>
      </c>
      <c r="E46" s="91"/>
      <c r="F46" s="23"/>
      <c r="G46" s="23"/>
      <c r="H46" s="91"/>
      <c r="I46" s="91"/>
      <c r="J46" s="91"/>
      <c r="K46" s="91"/>
      <c r="L46" s="91"/>
      <c r="M46" s="91"/>
      <c r="N46" s="91"/>
      <c r="O46" s="91"/>
      <c r="P46" s="23"/>
      <c r="Q46" s="23"/>
      <c r="R46" s="23"/>
      <c r="S46" s="23"/>
      <c r="T46" s="23"/>
      <c r="U46" s="23"/>
      <c r="V46" s="23"/>
      <c r="W46" s="23"/>
      <c r="X46" s="23"/>
      <c r="Y46" s="23"/>
      <c r="Z46" s="23"/>
    </row>
    <row r="47" spans="2:26" hidden="1">
      <c r="B47" s="23"/>
      <c r="C47" s="91" t="s">
        <v>1223</v>
      </c>
      <c r="D47" s="91" t="s">
        <v>367</v>
      </c>
      <c r="E47" s="91"/>
      <c r="F47" s="23"/>
      <c r="G47" s="23"/>
      <c r="H47" s="91"/>
      <c r="I47" s="91"/>
      <c r="J47" s="91"/>
      <c r="K47" s="91"/>
      <c r="L47" s="91"/>
      <c r="M47" s="91"/>
      <c r="N47" s="91"/>
      <c r="O47" s="91"/>
      <c r="P47" s="23"/>
      <c r="Q47" s="23"/>
      <c r="R47" s="23"/>
      <c r="S47" s="23"/>
      <c r="T47" s="23"/>
      <c r="U47" s="23"/>
      <c r="V47" s="23"/>
      <c r="W47" s="23"/>
      <c r="X47" s="23"/>
      <c r="Y47" s="23"/>
      <c r="Z47" s="23"/>
    </row>
    <row r="48" spans="2:26">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2:26">
      <c r="B49" s="23"/>
      <c r="C49" s="91" t="s">
        <v>1241</v>
      </c>
      <c r="D49" s="91"/>
      <c r="E49" s="91"/>
      <c r="F49" s="91"/>
      <c r="G49" s="91"/>
      <c r="H49" s="91"/>
      <c r="I49" s="91"/>
      <c r="J49" s="91"/>
      <c r="K49" s="91"/>
      <c r="L49" s="91"/>
      <c r="M49" s="91"/>
      <c r="N49" s="91"/>
      <c r="O49" s="91"/>
      <c r="P49" s="91"/>
      <c r="Q49" s="91"/>
      <c r="R49" s="91"/>
      <c r="S49" s="91"/>
      <c r="T49" s="91"/>
      <c r="U49" s="91"/>
      <c r="V49" s="91"/>
      <c r="W49" s="91"/>
      <c r="X49" s="91"/>
      <c r="Y49" s="91"/>
      <c r="Z49" s="91"/>
    </row>
    <row r="50" spans="2:26">
      <c r="B50" s="23"/>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2:26" ht="18">
      <c r="C51" s="24" t="s">
        <v>635</v>
      </c>
    </row>
    <row r="53" spans="2:26">
      <c r="F53" s="477" t="s">
        <v>1242</v>
      </c>
      <c r="G53" s="477" t="s">
        <v>1154</v>
      </c>
      <c r="H53" s="477" t="s">
        <v>1243</v>
      </c>
      <c r="I53" s="477"/>
      <c r="J53" s="477" t="s">
        <v>1242</v>
      </c>
      <c r="K53" s="477" t="s">
        <v>1154</v>
      </c>
      <c r="L53" s="477" t="s">
        <v>1243</v>
      </c>
      <c r="M53" s="477"/>
      <c r="N53" s="477" t="s">
        <v>1242</v>
      </c>
      <c r="O53" s="477" t="s">
        <v>1154</v>
      </c>
      <c r="P53" s="477" t="s">
        <v>1243</v>
      </c>
    </row>
    <row r="54" spans="2:26">
      <c r="F54" t="s">
        <v>1244</v>
      </c>
      <c r="G54" s="474" t="s">
        <v>1245</v>
      </c>
      <c r="H54">
        <v>63.8</v>
      </c>
      <c r="I54"/>
      <c r="J54" t="s">
        <v>558</v>
      </c>
      <c r="K54" s="474" t="s">
        <v>1246</v>
      </c>
      <c r="L54">
        <v>63.4</v>
      </c>
      <c r="M54"/>
      <c r="N54" t="s">
        <v>559</v>
      </c>
      <c r="O54" s="474" t="s">
        <v>1247</v>
      </c>
      <c r="P54">
        <v>121.8</v>
      </c>
    </row>
    <row r="55" spans="2:26">
      <c r="F55" t="s">
        <v>1244</v>
      </c>
      <c r="G55" s="474" t="s">
        <v>1248</v>
      </c>
      <c r="H55">
        <v>105.2</v>
      </c>
      <c r="I55"/>
      <c r="J55" t="s">
        <v>558</v>
      </c>
      <c r="K55" s="479" t="s">
        <v>1249</v>
      </c>
      <c r="L55">
        <v>44.7</v>
      </c>
      <c r="M55"/>
      <c r="N55" t="s">
        <v>559</v>
      </c>
      <c r="O55" s="474" t="s">
        <v>1250</v>
      </c>
      <c r="P55">
        <v>61.9</v>
      </c>
    </row>
    <row r="56" spans="2:26">
      <c r="F56" t="s">
        <v>1244</v>
      </c>
      <c r="G56" s="478" t="s">
        <v>1251</v>
      </c>
      <c r="H56">
        <v>20</v>
      </c>
      <c r="I56"/>
      <c r="J56" t="s">
        <v>558</v>
      </c>
      <c r="K56" s="479" t="s">
        <v>1249</v>
      </c>
      <c r="L56">
        <v>39.5</v>
      </c>
      <c r="M56"/>
      <c r="N56" t="s">
        <v>559</v>
      </c>
      <c r="O56" s="479" t="s">
        <v>1249</v>
      </c>
      <c r="P56">
        <v>48.4</v>
      </c>
    </row>
    <row r="57" spans="2:26">
      <c r="F57" t="s">
        <v>1244</v>
      </c>
      <c r="G57" s="478" t="s">
        <v>1252</v>
      </c>
      <c r="H57">
        <v>20.3</v>
      </c>
      <c r="I57"/>
      <c r="J57" t="s">
        <v>558</v>
      </c>
      <c r="K57" s="479" t="s">
        <v>1062</v>
      </c>
      <c r="L57">
        <v>40.1</v>
      </c>
      <c r="M57"/>
      <c r="N57" t="s">
        <v>559</v>
      </c>
      <c r="O57" s="474" t="s">
        <v>1253</v>
      </c>
      <c r="P57">
        <v>102.6</v>
      </c>
    </row>
    <row r="58" spans="2:26">
      <c r="F58" t="s">
        <v>1244</v>
      </c>
      <c r="G58" s="478" t="s">
        <v>1254</v>
      </c>
      <c r="H58">
        <v>20.100000000000001</v>
      </c>
      <c r="I58"/>
      <c r="J58"/>
      <c r="K58"/>
      <c r="L58"/>
      <c r="M58"/>
      <c r="N58" t="s">
        <v>559</v>
      </c>
      <c r="O58" s="479" t="s">
        <v>1249</v>
      </c>
      <c r="P58">
        <v>51</v>
      </c>
    </row>
    <row r="59" spans="2:26">
      <c r="F59" t="s">
        <v>1244</v>
      </c>
      <c r="G59" s="474" t="s">
        <v>1248</v>
      </c>
      <c r="H59">
        <v>96.61</v>
      </c>
      <c r="I59"/>
      <c r="J59"/>
      <c r="K59"/>
      <c r="L59"/>
      <c r="M59"/>
      <c r="N59"/>
      <c r="O59"/>
      <c r="P59"/>
    </row>
    <row r="60" spans="2:26">
      <c r="F60" t="s">
        <v>1244</v>
      </c>
      <c r="G60" s="474" t="s">
        <v>1245</v>
      </c>
      <c r="H60">
        <v>193.1</v>
      </c>
      <c r="I60"/>
      <c r="J60"/>
      <c r="K60"/>
      <c r="L60"/>
      <c r="M60"/>
      <c r="N60"/>
      <c r="O60"/>
      <c r="P60"/>
    </row>
    <row r="61" spans="2:26">
      <c r="F61" t="s">
        <v>1244</v>
      </c>
      <c r="G61" s="474" t="s">
        <v>1253</v>
      </c>
      <c r="H61">
        <v>47.5</v>
      </c>
      <c r="I61"/>
      <c r="J61"/>
      <c r="K61"/>
      <c r="L61"/>
      <c r="M61"/>
      <c r="N61"/>
      <c r="O61"/>
      <c r="P61"/>
    </row>
    <row r="62" spans="2:26">
      <c r="G62" s="1" t="s">
        <v>1255</v>
      </c>
      <c r="H62" s="1">
        <v>506.21</v>
      </c>
      <c r="K62" s="1" t="s">
        <v>1256</v>
      </c>
      <c r="L62" s="1">
        <v>63.4</v>
      </c>
      <c r="O62" s="1" t="s">
        <v>1255</v>
      </c>
      <c r="P62" s="1">
        <v>410.6</v>
      </c>
    </row>
    <row r="63" spans="2:26">
      <c r="G63" s="1" t="s">
        <v>1257</v>
      </c>
      <c r="H63" s="1">
        <v>60.4</v>
      </c>
      <c r="K63" s="1" t="s">
        <v>1258</v>
      </c>
      <c r="L63" s="1">
        <v>124.3</v>
      </c>
      <c r="O63" s="1" t="s">
        <v>1258</v>
      </c>
      <c r="P63" s="1">
        <v>99.4</v>
      </c>
    </row>
  </sheetData>
  <mergeCells count="15">
    <mergeCell ref="G5:W5"/>
    <mergeCell ref="Y10:Y11"/>
    <mergeCell ref="C20:C21"/>
    <mergeCell ref="D20:D21"/>
    <mergeCell ref="E20:E21"/>
    <mergeCell ref="L8:W8"/>
    <mergeCell ref="L10:W10"/>
    <mergeCell ref="Q19:Q20"/>
    <mergeCell ref="S19:S20"/>
    <mergeCell ref="L19:L20"/>
    <mergeCell ref="M19:M20"/>
    <mergeCell ref="N19:N20"/>
    <mergeCell ref="O19:O20"/>
    <mergeCell ref="P19:P20"/>
    <mergeCell ref="R19:R20"/>
  </mergeCells>
  <conditionalFormatting sqref="C12:C16 F12:G16">
    <cfRule type="cellIs" dxfId="168" priority="5" operator="equal">
      <formula>"[select]"</formula>
    </cfRule>
    <cfRule type="cellIs" dxfId="167" priority="6" operator="equal">
      <formula>""</formula>
    </cfRule>
  </conditionalFormatting>
  <conditionalFormatting sqref="I21:J21">
    <cfRule type="cellIs" dxfId="166" priority="26" operator="equal">
      <formula>"[select]"</formula>
    </cfRule>
    <cfRule type="cellIs" dxfId="165" priority="27" operator="equal">
      <formula>""</formula>
    </cfRule>
  </conditionalFormatting>
  <conditionalFormatting sqref="L21:L24 C22:C24">
    <cfRule type="cellIs" dxfId="164" priority="1" operator="equal">
      <formula>"[select]"</formula>
    </cfRule>
    <cfRule type="cellIs" dxfId="163" priority="2" operator="equal">
      <formula>""</formula>
    </cfRule>
  </conditionalFormatting>
  <conditionalFormatting sqref="M21:S21">
    <cfRule type="cellIs" dxfId="162" priority="10" operator="equal">
      <formula>"[select]"</formula>
    </cfRule>
    <cfRule type="cellIs" dxfId="161" priority="11" operator="equal">
      <formula>""</formula>
    </cfRule>
  </conditionalFormatting>
  <conditionalFormatting sqref="P22:P24">
    <cfRule type="cellIs" dxfId="160" priority="3" operator="lessThan">
      <formula>0</formula>
    </cfRule>
    <cfRule type="cellIs" dxfId="159" priority="4" operator="greaterThan">
      <formula>100</formula>
    </cfRule>
  </conditionalFormatting>
  <conditionalFormatting sqref="Y12:Y16">
    <cfRule type="cellIs" dxfId="158" priority="182" operator="lessThan">
      <formula>100</formula>
    </cfRule>
    <cfRule type="aboveAverage" dxfId="157" priority="183" aboveAverage="0"/>
    <cfRule type="cellIs" dxfId="156" priority="184" operator="lessThan">
      <formula>100%</formula>
    </cfRule>
  </conditionalFormatting>
  <dataValidations count="6">
    <dataValidation type="list" allowBlank="1" showInputMessage="1" sqref="L22:L24" xr:uid="{00000000-0002-0000-1900-000000000000}">
      <formula1>OpenAreas</formula1>
    </dataValidation>
    <dataValidation type="list" allowBlank="1" showInputMessage="1" sqref="C22:C24" xr:uid="{00000000-0002-0000-1900-000001000000}">
      <formula1>"[select],Ancillary (Other),Bus,Light Vehicle"</formula1>
    </dataValidation>
    <dataValidation type="list" allowBlank="1" showInputMessage="1" sqref="C15:C16" xr:uid="{00000000-0002-0000-1900-000005000000}">
      <formula1>$C$27:$C$47</formula1>
    </dataValidation>
    <dataValidation type="list" allowBlank="1" showInputMessage="1" sqref="F12:F16" xr:uid="{00000000-0002-0000-1900-000003000000}">
      <formula1>"[select],ULP,PULP,low aromatic ULP/Opal,LPG,Butane,Biodiesel,Avgas 100,Avgas LL"</formula1>
    </dataValidation>
    <dataValidation type="list" allowBlank="1" showInputMessage="1" sqref="G12:G16" xr:uid="{7C3002ED-2531-4DA5-BAE3-ADF5BEAE42FF}">
      <formula1>"[select],L,kL,m³,kg,Tonne"</formula1>
    </dataValidation>
    <dataValidation type="list" allowBlank="1" showInputMessage="1" sqref="C12:C14" xr:uid="{45C6BBBC-3DC0-46E1-879F-9F0DFB1F2BFA}">
      <formula1>$C$22:$C$37</formula1>
    </dataValidation>
  </dataValidation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0">
    <tabColor theme="7"/>
  </sheetPr>
  <dimension ref="A2:Y44"/>
  <sheetViews>
    <sheetView topLeftCell="A13" zoomScale="85" zoomScaleNormal="85" workbookViewId="0">
      <selection activeCell="S45" sqref="S45"/>
    </sheetView>
  </sheetViews>
  <sheetFormatPr baseColWidth="10" defaultColWidth="9.1640625" defaultRowHeight="16"/>
  <cols>
    <col min="1" max="1" width="2.6640625" style="141" customWidth="1"/>
    <col min="2" max="2" width="2.6640625" style="1" customWidth="1"/>
    <col min="3" max="3" width="28.5" style="1" customWidth="1"/>
    <col min="4" max="4" width="21.1640625" style="1" bestFit="1" customWidth="1"/>
    <col min="5" max="5" width="28.5" style="1" customWidth="1"/>
    <col min="6" max="7" width="10.6640625" style="1" customWidth="1"/>
    <col min="8" max="8" width="14.5" style="1" customWidth="1"/>
    <col min="9" max="9" width="21.33203125" style="1" customWidth="1"/>
    <col min="10" max="11" width="15.6640625" style="1" customWidth="1"/>
    <col min="12" max="24" width="13.33203125" style="1" customWidth="1"/>
    <col min="25" max="26" width="2.6640625" style="1" customWidth="1"/>
    <col min="27" max="16384" width="9.1640625" style="1"/>
  </cols>
  <sheetData>
    <row r="2" spans="2:25">
      <c r="B2" s="11"/>
      <c r="C2" s="12"/>
      <c r="D2" s="12"/>
      <c r="E2" s="12"/>
      <c r="F2" s="12"/>
      <c r="G2" s="12"/>
      <c r="H2" s="12"/>
      <c r="I2" s="12"/>
      <c r="J2" s="12"/>
      <c r="K2" s="12"/>
      <c r="L2" s="12"/>
      <c r="M2" s="12"/>
      <c r="N2" s="12"/>
      <c r="O2" s="12"/>
      <c r="P2" s="12"/>
      <c r="Q2" s="12"/>
      <c r="R2" s="12"/>
      <c r="S2" s="12"/>
      <c r="T2" s="12"/>
      <c r="U2" s="12"/>
      <c r="V2" s="12"/>
      <c r="W2" s="12"/>
      <c r="X2" s="12"/>
      <c r="Y2" s="13"/>
    </row>
    <row r="3" spans="2:25" ht="23">
      <c r="B3" s="14"/>
      <c r="C3" s="15" t="s">
        <v>9</v>
      </c>
      <c r="D3" s="16"/>
      <c r="E3" s="17"/>
      <c r="F3" s="16"/>
      <c r="G3" s="17" t="s">
        <v>1259</v>
      </c>
      <c r="H3" s="17"/>
      <c r="I3" s="16"/>
      <c r="J3" s="16"/>
      <c r="K3" s="16"/>
      <c r="L3" s="16"/>
      <c r="M3" s="16"/>
      <c r="N3" s="16"/>
      <c r="O3" s="16"/>
      <c r="P3" s="16"/>
      <c r="Q3" s="16"/>
      <c r="R3" s="16"/>
      <c r="S3" s="16"/>
      <c r="T3" s="16"/>
      <c r="U3" s="16"/>
      <c r="V3" s="16"/>
      <c r="W3" s="16"/>
      <c r="X3" s="16"/>
      <c r="Y3" s="18"/>
    </row>
    <row r="4" spans="2:25" ht="23">
      <c r="B4" s="14"/>
      <c r="C4" s="15" t="s">
        <v>11</v>
      </c>
      <c r="D4" s="16"/>
      <c r="E4" s="17"/>
      <c r="F4" s="16"/>
      <c r="G4" s="17" t="s">
        <v>1260</v>
      </c>
      <c r="H4" s="17"/>
      <c r="I4" s="16"/>
      <c r="J4" s="16"/>
      <c r="K4" s="16"/>
      <c r="L4" s="16"/>
      <c r="M4" s="16"/>
      <c r="N4" s="16"/>
      <c r="O4" s="16"/>
      <c r="P4" s="16"/>
      <c r="Q4" s="16"/>
      <c r="R4" s="16"/>
      <c r="S4" s="16"/>
      <c r="T4" s="16"/>
      <c r="U4" s="16"/>
      <c r="V4" s="16"/>
      <c r="W4" s="16"/>
      <c r="X4" s="16"/>
      <c r="Y4" s="18"/>
    </row>
    <row r="5" spans="2:25">
      <c r="B5" s="14"/>
      <c r="C5" s="16"/>
      <c r="D5" s="16"/>
      <c r="E5" s="17"/>
      <c r="F5" s="16"/>
      <c r="G5" s="16"/>
      <c r="H5" s="16"/>
      <c r="I5" s="16"/>
      <c r="J5" s="16"/>
      <c r="K5" s="16"/>
      <c r="L5" s="16"/>
      <c r="M5" s="16"/>
      <c r="N5" s="16"/>
      <c r="O5" s="16"/>
      <c r="P5" s="16"/>
      <c r="Q5" s="16"/>
      <c r="R5" s="16"/>
      <c r="S5" s="16"/>
      <c r="T5" s="16"/>
      <c r="U5" s="16"/>
      <c r="V5" s="16"/>
      <c r="W5" s="16"/>
      <c r="X5" s="16"/>
      <c r="Y5" s="18"/>
    </row>
    <row r="6" spans="2:25" ht="118.5" customHeight="1">
      <c r="B6" s="14"/>
      <c r="C6" s="19" t="s">
        <v>1261</v>
      </c>
      <c r="D6" s="16"/>
      <c r="E6" s="17"/>
      <c r="F6" s="697" t="s">
        <v>1262</v>
      </c>
      <c r="G6" s="698"/>
      <c r="H6" s="698"/>
      <c r="I6" s="698"/>
      <c r="J6" s="698"/>
      <c r="K6" s="698"/>
      <c r="L6" s="698"/>
      <c r="M6" s="698"/>
      <c r="N6" s="698"/>
      <c r="O6" s="698"/>
      <c r="P6" s="698"/>
      <c r="Q6" s="698"/>
      <c r="R6" s="698"/>
      <c r="S6" s="699"/>
      <c r="T6" s="16"/>
      <c r="U6" s="16"/>
      <c r="V6" s="16"/>
      <c r="W6" s="16"/>
      <c r="X6" s="16"/>
      <c r="Y6" s="18"/>
    </row>
    <row r="7" spans="2:25">
      <c r="B7" s="14"/>
      <c r="C7" s="16"/>
      <c r="D7" s="16"/>
      <c r="E7" s="17"/>
      <c r="F7" s="16"/>
      <c r="G7" s="16"/>
      <c r="H7" s="16"/>
      <c r="I7" s="16"/>
      <c r="J7" s="16"/>
      <c r="K7" s="16"/>
      <c r="L7" s="16"/>
      <c r="M7" s="16"/>
      <c r="N7" s="16"/>
      <c r="O7" s="16"/>
      <c r="P7" s="16"/>
      <c r="Q7" s="16"/>
      <c r="R7" s="16"/>
      <c r="S7" s="16"/>
      <c r="T7" s="16"/>
      <c r="U7" s="16"/>
      <c r="V7" s="16"/>
      <c r="W7" s="16"/>
      <c r="X7" s="16"/>
      <c r="Y7" s="18"/>
    </row>
    <row r="8" spans="2:25" ht="20">
      <c r="B8" s="14"/>
      <c r="C8" s="49" t="s">
        <v>1263</v>
      </c>
      <c r="D8" s="16"/>
      <c r="E8" s="17"/>
      <c r="F8" s="16"/>
      <c r="G8" s="16"/>
      <c r="H8" s="16"/>
      <c r="I8" s="16"/>
      <c r="J8" s="16"/>
      <c r="K8" s="16"/>
      <c r="L8" s="16"/>
      <c r="M8" s="16"/>
      <c r="N8" s="16"/>
      <c r="O8" s="16"/>
      <c r="P8" s="16"/>
      <c r="Q8" s="16"/>
      <c r="R8" s="16"/>
      <c r="S8" s="16"/>
      <c r="T8" s="16"/>
      <c r="U8" s="16"/>
      <c r="V8" s="16"/>
      <c r="W8" s="16"/>
      <c r="X8" s="16"/>
      <c r="Y8" s="18"/>
    </row>
    <row r="9" spans="2:25">
      <c r="B9" s="14"/>
      <c r="C9" s="16"/>
      <c r="D9" s="16"/>
      <c r="E9" s="17"/>
      <c r="F9" s="16"/>
      <c r="G9" s="16"/>
      <c r="H9" s="16"/>
      <c r="I9" s="16"/>
      <c r="J9" s="16"/>
      <c r="K9" s="16"/>
      <c r="L9" s="16"/>
      <c r="M9" s="16"/>
      <c r="N9" s="16"/>
      <c r="O9" s="16"/>
      <c r="P9" s="16"/>
      <c r="Q9" s="16"/>
      <c r="R9" s="16"/>
      <c r="S9" s="16"/>
      <c r="T9" s="16"/>
      <c r="U9" s="16"/>
      <c r="V9" s="16"/>
      <c r="W9" s="16"/>
      <c r="X9" s="16"/>
      <c r="Y9" s="18"/>
    </row>
    <row r="10" spans="2:25" ht="18">
      <c r="B10" s="14"/>
      <c r="C10" s="33" t="s">
        <v>1264</v>
      </c>
      <c r="D10" s="16"/>
      <c r="E10" s="16"/>
      <c r="F10" s="16"/>
      <c r="G10" s="16"/>
      <c r="H10" s="16"/>
      <c r="I10" s="16"/>
      <c r="J10" s="16"/>
      <c r="K10" s="48" t="s">
        <v>897</v>
      </c>
      <c r="L10" s="16"/>
      <c r="M10" s="671" t="s">
        <v>1265</v>
      </c>
      <c r="N10" s="672"/>
      <c r="O10" s="672"/>
      <c r="P10" s="672"/>
      <c r="Q10" s="672"/>
      <c r="R10" s="672"/>
      <c r="S10" s="672"/>
      <c r="T10" s="672"/>
      <c r="U10" s="672"/>
      <c r="V10" s="672"/>
      <c r="W10" s="672"/>
      <c r="X10" s="673"/>
      <c r="Y10" s="18"/>
    </row>
    <row r="11" spans="2:25">
      <c r="B11" s="14"/>
      <c r="C11" s="16"/>
      <c r="D11" s="16"/>
      <c r="E11" s="16"/>
      <c r="F11" s="16"/>
      <c r="G11" s="16"/>
      <c r="H11" s="16"/>
      <c r="I11" s="16"/>
      <c r="J11" s="16"/>
      <c r="K11" s="16"/>
      <c r="L11" s="16"/>
      <c r="M11" s="16"/>
      <c r="N11" s="16"/>
      <c r="O11" s="16"/>
      <c r="P11" s="16"/>
      <c r="Q11" s="16"/>
      <c r="R11" s="16"/>
      <c r="S11" s="16"/>
      <c r="T11" s="16"/>
      <c r="U11" s="16"/>
      <c r="V11" s="16"/>
      <c r="W11" s="16"/>
      <c r="X11" s="16"/>
      <c r="Y11" s="18"/>
    </row>
    <row r="12" spans="2:25">
      <c r="B12" s="14"/>
      <c r="C12" s="624" t="s">
        <v>1266</v>
      </c>
      <c r="D12" s="618" t="s">
        <v>1267</v>
      </c>
      <c r="E12" s="618"/>
      <c r="F12" s="624" t="s">
        <v>1268</v>
      </c>
      <c r="G12" s="626" t="s">
        <v>1269</v>
      </c>
      <c r="H12" s="626" t="s">
        <v>1270</v>
      </c>
      <c r="I12" s="626" t="s">
        <v>1271</v>
      </c>
      <c r="J12" s="626" t="s">
        <v>1272</v>
      </c>
      <c r="K12" s="626" t="s">
        <v>1273</v>
      </c>
      <c r="L12" s="626" t="s">
        <v>477</v>
      </c>
      <c r="M12" s="618" t="s">
        <v>1274</v>
      </c>
      <c r="N12" s="619"/>
      <c r="O12" s="619"/>
      <c r="P12" s="619"/>
      <c r="Q12" s="619"/>
      <c r="R12" s="619"/>
      <c r="S12" s="619"/>
      <c r="T12" s="619"/>
      <c r="U12" s="619"/>
      <c r="V12" s="619"/>
      <c r="W12" s="619"/>
      <c r="X12" s="620"/>
      <c r="Y12" s="18"/>
    </row>
    <row r="13" spans="2:25">
      <c r="B13" s="14"/>
      <c r="C13" s="625"/>
      <c r="D13" s="48" t="s">
        <v>1275</v>
      </c>
      <c r="E13" s="48" t="s">
        <v>1276</v>
      </c>
      <c r="F13" s="625"/>
      <c r="G13" s="627"/>
      <c r="H13" s="627"/>
      <c r="I13" s="627"/>
      <c r="J13" s="627"/>
      <c r="K13" s="627"/>
      <c r="L13" s="627"/>
      <c r="M13" s="111" t="s">
        <v>557</v>
      </c>
      <c r="N13" s="111" t="s">
        <v>558</v>
      </c>
      <c r="O13" s="111" t="s">
        <v>559</v>
      </c>
      <c r="P13" s="111" t="s">
        <v>560</v>
      </c>
      <c r="Q13" s="111" t="s">
        <v>561</v>
      </c>
      <c r="R13" s="111" t="s">
        <v>562</v>
      </c>
      <c r="S13" s="111" t="s">
        <v>563</v>
      </c>
      <c r="T13" s="111" t="s">
        <v>564</v>
      </c>
      <c r="U13" s="111" t="s">
        <v>565</v>
      </c>
      <c r="V13" s="111" t="s">
        <v>566</v>
      </c>
      <c r="W13" s="111" t="s">
        <v>567</v>
      </c>
      <c r="X13" s="111" t="s">
        <v>568</v>
      </c>
      <c r="Y13" s="18"/>
    </row>
    <row r="14" spans="2:25">
      <c r="B14" s="14"/>
      <c r="C14" s="3" t="s">
        <v>1277</v>
      </c>
      <c r="D14" s="3" t="s">
        <v>1278</v>
      </c>
      <c r="E14" s="44" t="s">
        <v>1279</v>
      </c>
      <c r="F14" s="82" t="s">
        <v>1280</v>
      </c>
      <c r="G14" s="178">
        <v>0.01</v>
      </c>
      <c r="H14" s="10" t="s">
        <v>514</v>
      </c>
      <c r="I14" s="10" t="s">
        <v>1281</v>
      </c>
      <c r="J14" s="162">
        <v>5775.4489999999987</v>
      </c>
      <c r="K14" s="56">
        <f t="shared" ref="K14:K17" si="0">SUM(M14:X14)</f>
        <v>2616.1670000000004</v>
      </c>
      <c r="L14" s="10" t="s">
        <v>1282</v>
      </c>
      <c r="M14" s="54">
        <v>452.66</v>
      </c>
      <c r="N14" s="54">
        <v>538.80999999999995</v>
      </c>
      <c r="O14" s="54">
        <v>299.2</v>
      </c>
      <c r="P14" s="54">
        <v>567.73</v>
      </c>
      <c r="Q14" s="54">
        <v>374.59</v>
      </c>
      <c r="R14" s="54">
        <v>383.17700000000002</v>
      </c>
      <c r="S14" s="54"/>
      <c r="T14" s="54"/>
      <c r="U14" s="54"/>
      <c r="V14" s="54"/>
      <c r="W14" s="54"/>
      <c r="X14" s="54"/>
      <c r="Y14" s="18"/>
    </row>
    <row r="15" spans="2:25">
      <c r="B15" s="14"/>
      <c r="C15" s="16"/>
      <c r="D15" s="3" t="s">
        <v>1283</v>
      </c>
      <c r="E15" s="44" t="s">
        <v>1284</v>
      </c>
      <c r="F15" s="82" t="s">
        <v>1280</v>
      </c>
      <c r="G15" s="178">
        <v>0</v>
      </c>
      <c r="H15" s="10" t="s">
        <v>367</v>
      </c>
      <c r="I15" s="10" t="s">
        <v>1281</v>
      </c>
      <c r="J15" s="162">
        <v>92403.25</v>
      </c>
      <c r="K15" s="56">
        <f t="shared" si="0"/>
        <v>38575</v>
      </c>
      <c r="L15" s="10" t="s">
        <v>1285</v>
      </c>
      <c r="M15" s="54">
        <v>7043</v>
      </c>
      <c r="N15" s="54">
        <v>7495</v>
      </c>
      <c r="O15" s="54">
        <v>4306</v>
      </c>
      <c r="P15" s="54">
        <v>8209</v>
      </c>
      <c r="Q15" s="54">
        <v>5889</v>
      </c>
      <c r="R15" s="54">
        <v>5633</v>
      </c>
      <c r="S15" s="54"/>
      <c r="T15" s="54"/>
      <c r="U15" s="54"/>
      <c r="V15" s="54"/>
      <c r="W15" s="54"/>
      <c r="X15" s="54"/>
      <c r="Y15" s="18"/>
    </row>
    <row r="16" spans="2:25">
      <c r="B16" s="14"/>
      <c r="C16" s="16"/>
      <c r="D16" s="3"/>
      <c r="E16" s="44"/>
      <c r="F16" s="82"/>
      <c r="G16" s="178"/>
      <c r="H16" s="10" t="s">
        <v>349</v>
      </c>
      <c r="I16" s="10" t="s">
        <v>349</v>
      </c>
      <c r="J16" s="162"/>
      <c r="K16" s="56">
        <f t="shared" si="0"/>
        <v>0</v>
      </c>
      <c r="L16" s="10" t="s">
        <v>349</v>
      </c>
      <c r="M16" s="54"/>
      <c r="N16" s="54"/>
      <c r="O16" s="54"/>
      <c r="P16" s="54"/>
      <c r="Q16" s="54"/>
      <c r="R16" s="54"/>
      <c r="S16" s="54"/>
      <c r="T16" s="54"/>
      <c r="U16" s="54"/>
      <c r="V16" s="54"/>
      <c r="W16" s="54"/>
      <c r="X16" s="54"/>
      <c r="Y16" s="18"/>
    </row>
    <row r="17" spans="2:25">
      <c r="B17" s="14"/>
      <c r="C17" s="16"/>
      <c r="D17" s="3"/>
      <c r="E17" s="44"/>
      <c r="F17" s="82"/>
      <c r="G17" s="178"/>
      <c r="H17" s="10" t="s">
        <v>349</v>
      </c>
      <c r="I17" s="10" t="s">
        <v>349</v>
      </c>
      <c r="J17" s="162"/>
      <c r="K17" s="56">
        <f t="shared" si="0"/>
        <v>0</v>
      </c>
      <c r="L17" s="10" t="s">
        <v>349</v>
      </c>
      <c r="M17" s="54"/>
      <c r="N17" s="54"/>
      <c r="O17" s="54"/>
      <c r="P17" s="54"/>
      <c r="Q17" s="54"/>
      <c r="R17" s="54"/>
      <c r="S17" s="54"/>
      <c r="T17" s="54"/>
      <c r="U17" s="54"/>
      <c r="V17" s="54"/>
      <c r="W17" s="54"/>
      <c r="X17" s="54"/>
      <c r="Y17" s="18"/>
    </row>
    <row r="18" spans="2:25">
      <c r="B18" s="14"/>
      <c r="C18" s="16"/>
      <c r="D18" s="16"/>
      <c r="E18" s="16"/>
      <c r="F18" s="16"/>
      <c r="G18" s="16"/>
      <c r="H18" s="16"/>
      <c r="I18" s="16"/>
      <c r="J18" s="16"/>
      <c r="K18" s="16"/>
      <c r="L18" s="16"/>
      <c r="M18" s="16"/>
      <c r="N18" s="16"/>
      <c r="O18" s="16"/>
      <c r="P18" s="16"/>
      <c r="Q18" s="16"/>
      <c r="R18" s="16"/>
      <c r="S18" s="16"/>
      <c r="T18" s="16"/>
      <c r="U18" s="16"/>
      <c r="V18" s="16"/>
      <c r="W18" s="16"/>
      <c r="X18" s="16"/>
      <c r="Y18" s="18"/>
    </row>
    <row r="19" spans="2:25">
      <c r="B19" s="14"/>
      <c r="C19" s="16"/>
      <c r="D19" s="16"/>
      <c r="E19" s="16"/>
      <c r="F19" s="16"/>
      <c r="G19" s="16"/>
      <c r="H19" s="16"/>
      <c r="I19" s="16"/>
      <c r="J19" s="16"/>
      <c r="K19" s="16"/>
      <c r="L19" s="16"/>
      <c r="M19" s="16"/>
      <c r="N19" s="16"/>
      <c r="O19" s="16"/>
      <c r="P19" s="16"/>
      <c r="Q19" s="16"/>
      <c r="R19" s="16"/>
      <c r="S19" s="16"/>
      <c r="T19" s="16"/>
      <c r="U19" s="16"/>
      <c r="V19" s="16"/>
      <c r="W19" s="16"/>
      <c r="X19" s="16"/>
      <c r="Y19" s="18"/>
    </row>
    <row r="20" spans="2:25" ht="20">
      <c r="B20" s="14"/>
      <c r="C20" s="49" t="s">
        <v>1286</v>
      </c>
      <c r="D20" s="16"/>
      <c r="E20" s="16"/>
      <c r="F20" s="16"/>
      <c r="G20" s="16"/>
      <c r="H20" s="16"/>
      <c r="I20" s="16"/>
      <c r="J20" s="16"/>
      <c r="K20" s="16"/>
      <c r="L20" s="16"/>
      <c r="M20" s="16"/>
      <c r="N20" s="16"/>
      <c r="O20" s="16"/>
      <c r="P20" s="16"/>
      <c r="Q20" s="16"/>
      <c r="R20" s="16"/>
      <c r="S20" s="16"/>
      <c r="T20" s="16"/>
      <c r="U20" s="16"/>
      <c r="V20" s="16"/>
      <c r="W20" s="16"/>
      <c r="X20" s="16"/>
      <c r="Y20" s="18"/>
    </row>
    <row r="21" spans="2:25">
      <c r="B21" s="14"/>
      <c r="C21" s="16"/>
      <c r="D21" s="16"/>
      <c r="E21" s="16"/>
      <c r="F21" s="16"/>
      <c r="G21" s="16"/>
      <c r="H21" s="16"/>
      <c r="I21" s="16"/>
      <c r="J21" s="16"/>
      <c r="K21" s="16"/>
      <c r="L21" s="16"/>
      <c r="M21" s="16"/>
      <c r="N21" s="16"/>
      <c r="O21" s="16"/>
      <c r="P21" s="16"/>
      <c r="Q21" s="16"/>
      <c r="R21" s="16"/>
      <c r="S21" s="16"/>
      <c r="T21" s="16"/>
      <c r="U21" s="16"/>
      <c r="V21" s="16"/>
      <c r="W21" s="16"/>
      <c r="X21" s="16"/>
      <c r="Y21" s="18"/>
    </row>
    <row r="22" spans="2:25">
      <c r="B22" s="14"/>
      <c r="C22" s="691" t="s">
        <v>1287</v>
      </c>
      <c r="D22" s="692"/>
      <c r="E22" s="691" t="s">
        <v>1153</v>
      </c>
      <c r="F22" s="695"/>
      <c r="G22" s="695"/>
      <c r="H22" s="692"/>
      <c r="I22" s="666" t="s">
        <v>1288</v>
      </c>
      <c r="J22" s="626" t="s">
        <v>1272</v>
      </c>
      <c r="K22" s="626" t="s">
        <v>1273</v>
      </c>
      <c r="L22" s="626" t="s">
        <v>477</v>
      </c>
      <c r="M22" s="618" t="s">
        <v>1274</v>
      </c>
      <c r="N22" s="619"/>
      <c r="O22" s="619"/>
      <c r="P22" s="619"/>
      <c r="Q22" s="619"/>
      <c r="R22" s="619"/>
      <c r="S22" s="619"/>
      <c r="T22" s="619"/>
      <c r="U22" s="619"/>
      <c r="V22" s="619"/>
      <c r="W22" s="619"/>
      <c r="X22" s="620"/>
      <c r="Y22" s="18"/>
    </row>
    <row r="23" spans="2:25">
      <c r="B23" s="14"/>
      <c r="C23" s="693"/>
      <c r="D23" s="694"/>
      <c r="E23" s="693"/>
      <c r="F23" s="696"/>
      <c r="G23" s="696"/>
      <c r="H23" s="694"/>
      <c r="I23" s="666"/>
      <c r="J23" s="627"/>
      <c r="K23" s="627"/>
      <c r="L23" s="627"/>
      <c r="M23" s="111" t="s">
        <v>557</v>
      </c>
      <c r="N23" s="111" t="s">
        <v>558</v>
      </c>
      <c r="O23" s="111" t="s">
        <v>559</v>
      </c>
      <c r="P23" s="111" t="s">
        <v>560</v>
      </c>
      <c r="Q23" s="111" t="s">
        <v>561</v>
      </c>
      <c r="R23" s="111" t="s">
        <v>562</v>
      </c>
      <c r="S23" s="111" t="s">
        <v>563</v>
      </c>
      <c r="T23" s="111" t="s">
        <v>564</v>
      </c>
      <c r="U23" s="111" t="s">
        <v>565</v>
      </c>
      <c r="V23" s="111" t="s">
        <v>566</v>
      </c>
      <c r="W23" s="111" t="s">
        <v>567</v>
      </c>
      <c r="X23" s="111" t="s">
        <v>568</v>
      </c>
      <c r="Y23" s="18"/>
    </row>
    <row r="24" spans="2:25">
      <c r="B24" s="14"/>
      <c r="C24" s="3" t="s">
        <v>1277</v>
      </c>
      <c r="D24" s="44"/>
      <c r="E24" s="29" t="s">
        <v>1289</v>
      </c>
      <c r="F24" s="40"/>
      <c r="G24" s="40"/>
      <c r="H24" s="40"/>
      <c r="I24" s="10" t="s">
        <v>1290</v>
      </c>
      <c r="J24" s="162">
        <v>3328837.0455263089</v>
      </c>
      <c r="K24" s="66">
        <f>SUM(M24:X24)</f>
        <v>322796</v>
      </c>
      <c r="L24" s="10" t="s">
        <v>1291</v>
      </c>
      <c r="M24" s="54">
        <v>62095</v>
      </c>
      <c r="N24" s="54">
        <v>40844</v>
      </c>
      <c r="O24" s="54">
        <v>70743</v>
      </c>
      <c r="P24" s="54">
        <v>66669</v>
      </c>
      <c r="Q24" s="54">
        <v>52675</v>
      </c>
      <c r="R24" s="54">
        <v>29770</v>
      </c>
      <c r="S24" s="54"/>
      <c r="T24" s="54"/>
      <c r="U24" s="54"/>
      <c r="V24" s="54"/>
      <c r="W24" s="54"/>
      <c r="X24" s="54"/>
      <c r="Y24" s="18"/>
    </row>
    <row r="25" spans="2:25">
      <c r="B25" s="14"/>
      <c r="C25" s="16"/>
      <c r="D25" s="16"/>
      <c r="E25" s="89" t="s">
        <v>1292</v>
      </c>
      <c r="F25" s="87"/>
      <c r="G25" s="87"/>
      <c r="H25" s="88"/>
      <c r="I25" s="16"/>
      <c r="J25" s="162">
        <v>221</v>
      </c>
      <c r="K25" s="56">
        <f>SUM(M25:X25)</f>
        <v>99</v>
      </c>
      <c r="L25" s="10" t="s">
        <v>1293</v>
      </c>
      <c r="M25" s="54">
        <v>27</v>
      </c>
      <c r="N25" s="54">
        <v>12</v>
      </c>
      <c r="O25" s="54">
        <v>14</v>
      </c>
      <c r="P25" s="54">
        <v>17</v>
      </c>
      <c r="Q25" s="54">
        <v>17</v>
      </c>
      <c r="R25" s="54">
        <v>12</v>
      </c>
      <c r="S25" s="54"/>
      <c r="T25" s="54"/>
      <c r="U25" s="54"/>
      <c r="V25" s="54"/>
      <c r="W25" s="54"/>
      <c r="X25" s="54"/>
      <c r="Y25" s="18"/>
    </row>
    <row r="26" spans="2:25">
      <c r="B26" s="14"/>
      <c r="C26" s="16"/>
      <c r="D26" s="16"/>
      <c r="E26" s="89" t="s">
        <v>1294</v>
      </c>
      <c r="F26" s="87"/>
      <c r="G26" s="87"/>
      <c r="H26" s="88"/>
      <c r="I26" s="16"/>
      <c r="J26" s="162">
        <v>125965</v>
      </c>
      <c r="K26" s="56">
        <f>SUM(M26:X26)</f>
        <v>39266</v>
      </c>
      <c r="L26" s="10" t="s">
        <v>1293</v>
      </c>
      <c r="M26" s="54">
        <v>8388</v>
      </c>
      <c r="N26" s="54">
        <v>7689</v>
      </c>
      <c r="O26" s="54">
        <v>4779</v>
      </c>
      <c r="P26" s="54">
        <v>8281</v>
      </c>
      <c r="Q26" s="54">
        <v>6323</v>
      </c>
      <c r="R26" s="54">
        <v>3806</v>
      </c>
      <c r="S26" s="54"/>
      <c r="T26" s="54"/>
      <c r="U26" s="54"/>
      <c r="V26" s="54"/>
      <c r="W26" s="54"/>
      <c r="X26" s="54"/>
      <c r="Y26" s="18"/>
    </row>
    <row r="27" spans="2:25">
      <c r="B27" s="14"/>
      <c r="C27" s="16"/>
      <c r="D27" s="16"/>
      <c r="E27" s="89" t="s">
        <v>1295</v>
      </c>
      <c r="F27" s="87"/>
      <c r="G27" s="87"/>
      <c r="H27" s="88"/>
      <c r="I27" s="16"/>
      <c r="J27" s="162">
        <v>100</v>
      </c>
      <c r="K27" s="266">
        <v>100</v>
      </c>
      <c r="L27" s="10" t="s">
        <v>471</v>
      </c>
      <c r="M27" s="16"/>
      <c r="N27" s="16"/>
      <c r="O27" s="16"/>
      <c r="P27" s="16"/>
      <c r="Q27" s="16"/>
      <c r="R27" s="16"/>
      <c r="S27" s="16"/>
      <c r="T27" s="16"/>
      <c r="U27" s="16"/>
      <c r="V27" s="16"/>
      <c r="W27" s="16"/>
      <c r="X27" s="16"/>
      <c r="Y27" s="18"/>
    </row>
    <row r="28" spans="2:25">
      <c r="B28" s="14"/>
      <c r="C28" s="16"/>
      <c r="D28" s="16"/>
      <c r="E28" s="89" t="s">
        <v>1296</v>
      </c>
      <c r="F28" s="87"/>
      <c r="G28" s="87"/>
      <c r="H28" s="88"/>
      <c r="I28" s="16"/>
      <c r="J28" s="10" t="s">
        <v>367</v>
      </c>
      <c r="K28" s="10" t="s">
        <v>367</v>
      </c>
      <c r="L28" s="10" t="s">
        <v>1297</v>
      </c>
      <c r="M28" s="16"/>
      <c r="N28" s="16"/>
      <c r="O28" s="16"/>
      <c r="P28" s="16"/>
      <c r="Q28" s="16"/>
      <c r="R28" s="16"/>
      <c r="S28" s="16"/>
      <c r="T28" s="16"/>
      <c r="U28" s="16"/>
      <c r="V28" s="16"/>
      <c r="W28" s="16"/>
      <c r="X28" s="16"/>
      <c r="Y28" s="18"/>
    </row>
    <row r="29" spans="2:25">
      <c r="B29" s="14"/>
      <c r="C29" s="16"/>
      <c r="D29" s="16"/>
      <c r="E29" s="89" t="s">
        <v>1298</v>
      </c>
      <c r="F29" s="87"/>
      <c r="G29" s="87"/>
      <c r="H29" s="88"/>
      <c r="I29" s="16"/>
      <c r="J29" s="10" t="s">
        <v>514</v>
      </c>
      <c r="K29" s="10" t="s">
        <v>514</v>
      </c>
      <c r="L29" s="10" t="s">
        <v>1297</v>
      </c>
      <c r="M29" s="16"/>
      <c r="N29" s="16"/>
      <c r="O29" s="16"/>
      <c r="P29" s="16"/>
      <c r="Q29" s="16"/>
      <c r="R29" s="16"/>
      <c r="S29" s="16"/>
      <c r="T29" s="16"/>
      <c r="U29" s="16"/>
      <c r="V29" s="16"/>
      <c r="W29" s="16"/>
      <c r="X29" s="16"/>
      <c r="Y29" s="18"/>
    </row>
    <row r="30" spans="2:25">
      <c r="B30" s="14"/>
      <c r="C30" s="16"/>
      <c r="D30" s="16"/>
      <c r="E30" s="89" t="s">
        <v>1299</v>
      </c>
      <c r="F30" s="87"/>
      <c r="G30" s="87"/>
      <c r="H30" s="88"/>
      <c r="I30" s="16"/>
      <c r="J30" s="162">
        <v>2</v>
      </c>
      <c r="K30" s="266"/>
      <c r="L30" s="10" t="s">
        <v>471</v>
      </c>
      <c r="M30" s="16"/>
      <c r="N30" s="16"/>
      <c r="O30" s="16"/>
      <c r="P30" s="16"/>
      <c r="Q30" s="16"/>
      <c r="R30" s="16"/>
      <c r="S30" s="16"/>
      <c r="T30" s="16"/>
      <c r="U30" s="16"/>
      <c r="V30" s="16"/>
      <c r="W30" s="16"/>
      <c r="X30" s="16"/>
      <c r="Y30" s="18"/>
    </row>
    <row r="31" spans="2:25">
      <c r="B31" s="14"/>
      <c r="C31" s="16"/>
      <c r="D31" s="16"/>
      <c r="E31" s="16"/>
      <c r="F31" s="16"/>
      <c r="G31" s="16"/>
      <c r="H31" s="16"/>
      <c r="I31" s="16"/>
      <c r="J31" s="16"/>
      <c r="K31" s="16"/>
      <c r="L31" s="16"/>
      <c r="M31" s="16"/>
      <c r="N31" s="16"/>
      <c r="O31" s="16"/>
      <c r="P31" s="16"/>
      <c r="Q31" s="16"/>
      <c r="R31" s="16"/>
      <c r="S31" s="16"/>
      <c r="T31" s="16"/>
      <c r="U31" s="16"/>
      <c r="V31" s="16"/>
      <c r="W31" s="16"/>
      <c r="X31" s="16"/>
      <c r="Y31" s="18"/>
    </row>
    <row r="32" spans="2:25">
      <c r="B32" s="14"/>
      <c r="C32" s="16"/>
      <c r="D32" s="16"/>
      <c r="E32" s="16"/>
      <c r="F32" s="16"/>
      <c r="G32" s="16"/>
      <c r="H32" s="16"/>
      <c r="I32" s="16"/>
      <c r="J32" s="16"/>
      <c r="K32" s="16"/>
      <c r="L32" s="16"/>
      <c r="M32" s="16"/>
      <c r="N32" s="16"/>
      <c r="O32" s="16"/>
      <c r="P32" s="16"/>
      <c r="Q32" s="16"/>
      <c r="R32" s="16"/>
      <c r="S32" s="16"/>
      <c r="T32" s="16"/>
      <c r="U32" s="16"/>
      <c r="V32" s="16"/>
      <c r="W32" s="16"/>
      <c r="X32" s="16"/>
      <c r="Y32" s="18"/>
    </row>
    <row r="33" spans="2:25" ht="20">
      <c r="B33" s="14"/>
      <c r="C33" s="49" t="s">
        <v>1300</v>
      </c>
      <c r="D33" s="16"/>
      <c r="E33" s="16"/>
      <c r="F33" s="16"/>
      <c r="G33" s="16"/>
      <c r="H33" s="16"/>
      <c r="I33" s="17"/>
      <c r="J33" s="16"/>
      <c r="K33" s="16"/>
      <c r="L33" s="16"/>
      <c r="M33" s="16"/>
      <c r="N33" s="16"/>
      <c r="O33" s="16"/>
      <c r="P33" s="16"/>
      <c r="Q33" s="16"/>
      <c r="R33" s="16"/>
      <c r="S33" s="16"/>
      <c r="T33" s="16"/>
      <c r="U33" s="16"/>
      <c r="V33" s="16"/>
      <c r="W33" s="16"/>
      <c r="X33" s="16"/>
      <c r="Y33" s="18"/>
    </row>
    <row r="34" spans="2:25">
      <c r="B34" s="14"/>
      <c r="C34" s="16"/>
      <c r="D34" s="16"/>
      <c r="E34" s="16"/>
      <c r="F34" s="16"/>
      <c r="G34" s="16"/>
      <c r="H34" s="16"/>
      <c r="I34" s="16"/>
      <c r="J34" s="16"/>
      <c r="K34" s="16"/>
      <c r="L34" s="16"/>
      <c r="M34" s="16"/>
      <c r="N34" s="16"/>
      <c r="O34" s="16"/>
      <c r="P34" s="16"/>
      <c r="Q34" s="16"/>
      <c r="R34" s="16"/>
      <c r="S34" s="16"/>
      <c r="T34" s="16"/>
      <c r="U34" s="16"/>
      <c r="V34" s="16"/>
      <c r="W34" s="16"/>
      <c r="X34" s="16"/>
      <c r="Y34" s="18"/>
    </row>
    <row r="35" spans="2:25">
      <c r="B35" s="14"/>
      <c r="C35" s="691" t="s">
        <v>1301</v>
      </c>
      <c r="D35" s="692"/>
      <c r="E35" s="691" t="s">
        <v>1153</v>
      </c>
      <c r="F35" s="695"/>
      <c r="G35" s="695"/>
      <c r="H35" s="692"/>
      <c r="I35" s="666" t="s">
        <v>1288</v>
      </c>
      <c r="J35" s="626" t="s">
        <v>1302</v>
      </c>
      <c r="K35" s="626" t="s">
        <v>1303</v>
      </c>
      <c r="L35" s="626" t="s">
        <v>477</v>
      </c>
      <c r="M35" s="618" t="s">
        <v>1274</v>
      </c>
      <c r="N35" s="619"/>
      <c r="O35" s="619"/>
      <c r="P35" s="619"/>
      <c r="Q35" s="619"/>
      <c r="R35" s="619"/>
      <c r="S35" s="619"/>
      <c r="T35" s="619"/>
      <c r="U35" s="619"/>
      <c r="V35" s="619"/>
      <c r="W35" s="619"/>
      <c r="X35" s="620"/>
      <c r="Y35" s="18"/>
    </row>
    <row r="36" spans="2:25">
      <c r="B36" s="14"/>
      <c r="C36" s="693"/>
      <c r="D36" s="694"/>
      <c r="E36" s="693"/>
      <c r="F36" s="696"/>
      <c r="G36" s="696"/>
      <c r="H36" s="694"/>
      <c r="I36" s="666"/>
      <c r="J36" s="627"/>
      <c r="K36" s="627"/>
      <c r="L36" s="627"/>
      <c r="M36" s="111" t="s">
        <v>557</v>
      </c>
      <c r="N36" s="111" t="s">
        <v>558</v>
      </c>
      <c r="O36" s="111" t="s">
        <v>559</v>
      </c>
      <c r="P36" s="111" t="s">
        <v>560</v>
      </c>
      <c r="Q36" s="111" t="s">
        <v>561</v>
      </c>
      <c r="R36" s="111" t="s">
        <v>562</v>
      </c>
      <c r="S36" s="111" t="s">
        <v>563</v>
      </c>
      <c r="T36" s="111" t="s">
        <v>564</v>
      </c>
      <c r="U36" s="111" t="s">
        <v>565</v>
      </c>
      <c r="V36" s="111" t="s">
        <v>566</v>
      </c>
      <c r="W36" s="111" t="s">
        <v>567</v>
      </c>
      <c r="X36" s="111" t="s">
        <v>568</v>
      </c>
      <c r="Y36" s="18"/>
    </row>
    <row r="37" spans="2:25">
      <c r="B37" s="14"/>
      <c r="C37" s="267" t="s">
        <v>1304</v>
      </c>
      <c r="D37" s="44"/>
      <c r="E37" s="40" t="s">
        <v>1294</v>
      </c>
      <c r="F37" s="40"/>
      <c r="G37" s="40"/>
      <c r="H37" s="40"/>
      <c r="I37" s="10" t="s">
        <v>1290</v>
      </c>
      <c r="J37" s="162">
        <v>3110</v>
      </c>
      <c r="K37" s="56">
        <f>SUM(M37:X37)</f>
        <v>488</v>
      </c>
      <c r="L37" s="10" t="s">
        <v>1293</v>
      </c>
      <c r="M37" s="54">
        <v>79</v>
      </c>
      <c r="N37" s="54">
        <v>135</v>
      </c>
      <c r="O37" s="54">
        <v>98</v>
      </c>
      <c r="P37" s="54">
        <v>28</v>
      </c>
      <c r="Q37" s="54">
        <v>117</v>
      </c>
      <c r="R37" s="54">
        <v>31</v>
      </c>
      <c r="S37" s="54"/>
      <c r="T37" s="54"/>
      <c r="U37" s="54"/>
      <c r="V37" s="54"/>
      <c r="W37" s="54"/>
      <c r="X37" s="54"/>
      <c r="Y37" s="18"/>
    </row>
    <row r="38" spans="2:25">
      <c r="B38" s="14"/>
      <c r="C38" s="267" t="s">
        <v>1305</v>
      </c>
      <c r="D38" s="44"/>
      <c r="E38" s="89" t="s">
        <v>1294</v>
      </c>
      <c r="F38" s="87"/>
      <c r="G38" s="87"/>
      <c r="H38" s="88"/>
      <c r="I38" s="16"/>
      <c r="J38" s="162"/>
      <c r="K38" s="56">
        <f>SUM(M38:X38)</f>
        <v>827</v>
      </c>
      <c r="L38" s="10" t="s">
        <v>1293</v>
      </c>
      <c r="M38" s="54">
        <v>134</v>
      </c>
      <c r="N38" s="54">
        <v>87</v>
      </c>
      <c r="O38" s="54">
        <v>143</v>
      </c>
      <c r="P38" s="54">
        <v>245</v>
      </c>
      <c r="Q38" s="54">
        <v>38</v>
      </c>
      <c r="R38" s="54">
        <v>180</v>
      </c>
      <c r="S38" s="54"/>
      <c r="T38" s="54"/>
      <c r="U38" s="54"/>
      <c r="V38" s="54"/>
      <c r="W38" s="54"/>
      <c r="X38" s="54"/>
      <c r="Y38" s="18"/>
    </row>
    <row r="39" spans="2:25">
      <c r="B39" s="14"/>
      <c r="C39" s="16"/>
      <c r="D39" s="16"/>
      <c r="E39" s="89" t="s">
        <v>1306</v>
      </c>
      <c r="F39" s="87"/>
      <c r="G39" s="87"/>
      <c r="H39" s="88"/>
      <c r="I39" s="16"/>
      <c r="J39" s="162">
        <v>100</v>
      </c>
      <c r="K39" s="266">
        <v>100</v>
      </c>
      <c r="L39" s="10" t="s">
        <v>471</v>
      </c>
      <c r="M39" s="16"/>
      <c r="N39" s="16"/>
      <c r="O39" s="16"/>
      <c r="P39" s="16"/>
      <c r="Q39" s="16"/>
      <c r="R39" s="16"/>
      <c r="S39" s="16"/>
      <c r="T39" s="16"/>
      <c r="U39" s="16"/>
      <c r="V39" s="16"/>
      <c r="W39" s="16"/>
      <c r="X39" s="16"/>
      <c r="Y39" s="18"/>
    </row>
    <row r="40" spans="2:25">
      <c r="B40" s="14"/>
      <c r="C40" s="16"/>
      <c r="D40" s="16"/>
      <c r="E40" s="89" t="s">
        <v>1295</v>
      </c>
      <c r="F40" s="87"/>
      <c r="G40" s="87"/>
      <c r="H40" s="88"/>
      <c r="I40" s="16"/>
      <c r="J40" s="162">
        <v>0</v>
      </c>
      <c r="K40" s="266" t="s">
        <v>594</v>
      </c>
      <c r="L40" s="10" t="s">
        <v>471</v>
      </c>
      <c r="M40" s="16"/>
      <c r="N40" s="16"/>
      <c r="O40" s="16"/>
      <c r="P40" s="16"/>
      <c r="Q40" s="16"/>
      <c r="R40" s="16"/>
      <c r="S40" s="16"/>
      <c r="T40" s="16"/>
      <c r="U40" s="16"/>
      <c r="V40" s="16"/>
      <c r="W40" s="16"/>
      <c r="X40" s="16"/>
      <c r="Y40" s="18"/>
    </row>
    <row r="41" spans="2:25">
      <c r="B41" s="14"/>
      <c r="C41" s="16"/>
      <c r="D41" s="16"/>
      <c r="E41" s="89" t="s">
        <v>1296</v>
      </c>
      <c r="F41" s="87"/>
      <c r="G41" s="87"/>
      <c r="H41" s="88"/>
      <c r="I41" s="16"/>
      <c r="J41" s="268" t="s">
        <v>367</v>
      </c>
      <c r="K41" s="10" t="s">
        <v>367</v>
      </c>
      <c r="L41" s="10" t="s">
        <v>1297</v>
      </c>
      <c r="M41" s="16"/>
      <c r="N41" s="16"/>
      <c r="O41" s="16"/>
      <c r="P41" s="16"/>
      <c r="Q41" s="16"/>
      <c r="R41" s="16"/>
      <c r="S41" s="16"/>
      <c r="T41" s="16"/>
      <c r="U41" s="16"/>
      <c r="V41" s="16"/>
      <c r="W41" s="16"/>
      <c r="X41" s="16"/>
      <c r="Y41" s="18"/>
    </row>
    <row r="42" spans="2:25">
      <c r="B42" s="14"/>
      <c r="C42" s="16"/>
      <c r="D42" s="16"/>
      <c r="E42" s="89" t="s">
        <v>1298</v>
      </c>
      <c r="F42" s="87"/>
      <c r="G42" s="87"/>
      <c r="H42" s="88"/>
      <c r="I42" s="16"/>
      <c r="J42" s="10" t="s">
        <v>514</v>
      </c>
      <c r="K42" s="10" t="s">
        <v>514</v>
      </c>
      <c r="L42" s="10" t="s">
        <v>1297</v>
      </c>
      <c r="M42" s="16"/>
      <c r="N42" s="16"/>
      <c r="O42" s="16"/>
      <c r="P42" s="16"/>
      <c r="Q42" s="16"/>
      <c r="R42" s="16"/>
      <c r="S42" s="16"/>
      <c r="T42" s="16"/>
      <c r="U42" s="16"/>
      <c r="V42" s="16"/>
      <c r="W42" s="16"/>
      <c r="X42" s="16"/>
      <c r="Y42" s="18"/>
    </row>
    <row r="43" spans="2:25">
      <c r="B43" s="21"/>
      <c r="C43" s="2"/>
      <c r="D43" s="2"/>
      <c r="E43" s="2"/>
      <c r="F43" s="2"/>
      <c r="G43" s="2"/>
      <c r="H43" s="2"/>
      <c r="I43" s="2"/>
      <c r="J43" s="2"/>
      <c r="K43" s="2"/>
      <c r="L43" s="2"/>
      <c r="M43" s="2"/>
      <c r="N43" s="2"/>
      <c r="O43" s="2"/>
      <c r="P43" s="2"/>
      <c r="Q43" s="2"/>
      <c r="R43" s="2"/>
      <c r="S43" s="2"/>
      <c r="T43" s="2"/>
      <c r="U43" s="2"/>
      <c r="V43" s="2"/>
      <c r="W43" s="2"/>
      <c r="X43" s="2"/>
      <c r="Y43" s="20"/>
    </row>
    <row r="44" spans="2:25" ht="18">
      <c r="C44" s="24" t="s">
        <v>635</v>
      </c>
    </row>
  </sheetData>
  <mergeCells count="26">
    <mergeCell ref="F6:S6"/>
    <mergeCell ref="H12:H13"/>
    <mergeCell ref="D12:E12"/>
    <mergeCell ref="C12:C13"/>
    <mergeCell ref="F12:F13"/>
    <mergeCell ref="I12:I13"/>
    <mergeCell ref="M10:X10"/>
    <mergeCell ref="M12:X12"/>
    <mergeCell ref="L12:L13"/>
    <mergeCell ref="K12:K13"/>
    <mergeCell ref="J12:J13"/>
    <mergeCell ref="C35:D36"/>
    <mergeCell ref="G12:G13"/>
    <mergeCell ref="C22:D23"/>
    <mergeCell ref="E22:H23"/>
    <mergeCell ref="E35:H36"/>
    <mergeCell ref="K35:K36"/>
    <mergeCell ref="L35:L36"/>
    <mergeCell ref="M35:X35"/>
    <mergeCell ref="I22:I23"/>
    <mergeCell ref="K22:K23"/>
    <mergeCell ref="L22:L23"/>
    <mergeCell ref="M22:X22"/>
    <mergeCell ref="J22:J23"/>
    <mergeCell ref="J35:J36"/>
    <mergeCell ref="I35:I36"/>
  </mergeCells>
  <conditionalFormatting sqref="H14:I17 L14:L17">
    <cfRule type="cellIs" dxfId="155" priority="27" operator="equal">
      <formula>"[select]"</formula>
    </cfRule>
    <cfRule type="cellIs" dxfId="154" priority="28" operator="equal">
      <formula>""</formula>
    </cfRule>
  </conditionalFormatting>
  <conditionalFormatting sqref="I24">
    <cfRule type="cellIs" dxfId="153" priority="9" operator="equal">
      <formula>"[select]"</formula>
    </cfRule>
    <cfRule type="cellIs" dxfId="152" priority="10" operator="equal">
      <formula>""</formula>
    </cfRule>
  </conditionalFormatting>
  <conditionalFormatting sqref="I37">
    <cfRule type="cellIs" dxfId="151" priority="3" operator="equal">
      <formula>"[select]"</formula>
    </cfRule>
    <cfRule type="cellIs" dxfId="150" priority="4" operator="equal">
      <formula>""</formula>
    </cfRule>
  </conditionalFormatting>
  <conditionalFormatting sqref="J42">
    <cfRule type="cellIs" dxfId="149" priority="1" operator="equal">
      <formula>"[select]"</formula>
    </cfRule>
    <cfRule type="cellIs" dxfId="148" priority="2" operator="equal">
      <formula>""</formula>
    </cfRule>
  </conditionalFormatting>
  <conditionalFormatting sqref="J28:K29">
    <cfRule type="cellIs" dxfId="147" priority="5" operator="equal">
      <formula>"[select]"</formula>
    </cfRule>
    <cfRule type="cellIs" dxfId="146" priority="6" operator="equal">
      <formula>""</formula>
    </cfRule>
  </conditionalFormatting>
  <conditionalFormatting sqref="K41:K42">
    <cfRule type="cellIs" dxfId="145" priority="31" operator="equal">
      <formula>"[select]"</formula>
    </cfRule>
    <cfRule type="cellIs" dxfId="144" priority="32" operator="equal">
      <formula>""</formula>
    </cfRule>
  </conditionalFormatting>
  <conditionalFormatting sqref="L24:L30">
    <cfRule type="cellIs" dxfId="143" priority="39" operator="equal">
      <formula>"[select]"</formula>
    </cfRule>
    <cfRule type="cellIs" dxfId="142" priority="40" operator="equal">
      <formula>""</formula>
    </cfRule>
  </conditionalFormatting>
  <conditionalFormatting sqref="L37:L42">
    <cfRule type="cellIs" dxfId="141" priority="75" operator="equal">
      <formula>"[select]"</formula>
    </cfRule>
    <cfRule type="cellIs" dxfId="140" priority="76" operator="equal">
      <formula>""</formula>
    </cfRule>
  </conditionalFormatting>
  <dataValidations count="4">
    <dataValidation type="list" allowBlank="1" showInputMessage="1" sqref="J28:K29 J41:K42" xr:uid="{00000000-0002-0000-1B00-000001000000}">
      <formula1>"[select],No,Yes"</formula1>
    </dataValidation>
    <dataValidation type="list" allowBlank="1" showInputMessage="1" sqref="I14:I17" xr:uid="{00000000-0002-0000-1B00-000002000000}">
      <formula1>"[select],&lt;152mm,&gt;152mm"</formula1>
    </dataValidation>
    <dataValidation type="list" allowBlank="1" showInputMessage="1" sqref="L14:L17" xr:uid="{0A323CE6-1CD2-4DD9-96FF-67E0E79B41CF}">
      <formula1>"[select],kg,tonnes,count, m"</formula1>
    </dataValidation>
    <dataValidation type="list" allowBlank="1" showInputMessage="1" sqref="H14:H17" xr:uid="{1F06F02B-C08B-4322-BC75-D866A4B3E2C6}">
      <formula1>"[select],Yes,No"</formula1>
    </dataValidation>
  </dataValidation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6">
    <tabColor theme="4"/>
  </sheetPr>
  <dimension ref="A2:Z123"/>
  <sheetViews>
    <sheetView zoomScale="85" zoomScaleNormal="85" workbookViewId="0"/>
  </sheetViews>
  <sheetFormatPr baseColWidth="10" defaultColWidth="9.1640625" defaultRowHeight="16"/>
  <cols>
    <col min="1" max="1" width="2.6640625" style="141" customWidth="1"/>
    <col min="2" max="2" width="2.6640625" style="1" customWidth="1"/>
    <col min="3" max="3" width="20.6640625" style="1" customWidth="1"/>
    <col min="4" max="5" width="25.6640625" style="1" customWidth="1"/>
    <col min="6" max="21" width="10.6640625" style="1" customWidth="1"/>
    <col min="22" max="23" width="2.6640625" style="1" customWidth="1"/>
    <col min="24" max="16384" width="9.1640625" style="1"/>
  </cols>
  <sheetData>
    <row r="2" spans="1:26">
      <c r="B2" s="11"/>
      <c r="C2" s="12"/>
      <c r="D2" s="12"/>
      <c r="E2" s="12"/>
      <c r="F2" s="12"/>
      <c r="G2" s="12"/>
      <c r="H2" s="12"/>
      <c r="I2" s="12"/>
      <c r="J2" s="12"/>
      <c r="K2" s="12"/>
      <c r="L2" s="12"/>
      <c r="M2" s="12"/>
      <c r="N2" s="12"/>
      <c r="O2" s="12"/>
      <c r="P2" s="12"/>
      <c r="Q2" s="12"/>
      <c r="R2" s="12"/>
      <c r="S2" s="12"/>
      <c r="T2" s="12"/>
      <c r="U2" s="12"/>
      <c r="V2" s="13"/>
    </row>
    <row r="3" spans="1:26" ht="23">
      <c r="B3" s="14"/>
      <c r="C3" s="15" t="s">
        <v>9</v>
      </c>
      <c r="D3" s="16"/>
      <c r="E3" s="16"/>
      <c r="F3" s="16"/>
      <c r="G3" s="17" t="s">
        <v>1307</v>
      </c>
      <c r="H3" s="16"/>
      <c r="I3" s="16"/>
      <c r="J3" s="16"/>
      <c r="K3" s="16"/>
      <c r="L3" s="16"/>
      <c r="M3" s="16"/>
      <c r="N3" s="16"/>
      <c r="O3" s="16"/>
      <c r="P3" s="16"/>
      <c r="Q3" s="16"/>
      <c r="R3" s="16"/>
      <c r="S3" s="16"/>
      <c r="T3" s="16"/>
      <c r="U3" s="16"/>
      <c r="V3" s="18"/>
    </row>
    <row r="4" spans="1:26" ht="23">
      <c r="B4" s="14"/>
      <c r="C4" s="15" t="s">
        <v>11</v>
      </c>
      <c r="D4" s="16"/>
      <c r="E4" s="16"/>
      <c r="F4" s="16"/>
      <c r="G4" s="17" t="s">
        <v>1308</v>
      </c>
      <c r="H4" s="16"/>
      <c r="I4" s="16"/>
      <c r="J4" s="16"/>
      <c r="K4" s="16"/>
      <c r="L4" s="16"/>
      <c r="M4" s="16"/>
      <c r="N4" s="16"/>
      <c r="O4" s="16"/>
      <c r="P4" s="16"/>
      <c r="Q4" s="16"/>
      <c r="R4" s="16"/>
      <c r="S4" s="16"/>
      <c r="T4" s="16"/>
      <c r="U4" s="16"/>
      <c r="V4" s="18"/>
    </row>
    <row r="5" spans="1:26">
      <c r="B5" s="14"/>
      <c r="C5" s="16"/>
      <c r="D5" s="16"/>
      <c r="E5" s="16"/>
      <c r="F5" s="16"/>
      <c r="G5" s="17" t="s">
        <v>1309</v>
      </c>
      <c r="H5" s="16"/>
      <c r="I5" s="16"/>
      <c r="J5" s="16"/>
      <c r="K5" s="16"/>
      <c r="L5" s="16"/>
      <c r="M5" s="16"/>
      <c r="N5" s="16"/>
      <c r="O5" s="16"/>
      <c r="P5" s="16"/>
      <c r="Q5" s="16"/>
      <c r="R5" s="16"/>
      <c r="S5" s="16"/>
      <c r="T5" s="16"/>
      <c r="U5" s="16"/>
      <c r="V5" s="18"/>
    </row>
    <row r="6" spans="1:26">
      <c r="B6" s="14"/>
      <c r="C6" s="16"/>
      <c r="D6" s="16"/>
      <c r="E6" s="16"/>
      <c r="F6" s="16"/>
      <c r="G6" s="16"/>
      <c r="H6" s="16"/>
      <c r="I6" s="16"/>
      <c r="J6" s="16"/>
      <c r="K6" s="16"/>
      <c r="L6" s="16"/>
      <c r="M6" s="16"/>
      <c r="N6" s="16"/>
      <c r="O6" s="16"/>
      <c r="P6" s="16"/>
      <c r="Q6" s="16"/>
      <c r="R6" s="16"/>
      <c r="S6" s="16"/>
      <c r="T6" s="16"/>
      <c r="U6" s="16"/>
      <c r="V6" s="18"/>
    </row>
    <row r="7" spans="1:26" ht="23">
      <c r="B7" s="14"/>
      <c r="C7" s="19" t="s">
        <v>316</v>
      </c>
      <c r="D7" s="16"/>
      <c r="E7" s="48" t="s">
        <v>963</v>
      </c>
      <c r="F7" s="671" t="s">
        <v>1310</v>
      </c>
      <c r="G7" s="672"/>
      <c r="H7" s="672"/>
      <c r="I7" s="672"/>
      <c r="J7" s="672"/>
      <c r="K7" s="672"/>
      <c r="L7" s="672"/>
      <c r="M7" s="672"/>
      <c r="N7" s="672"/>
      <c r="O7" s="672"/>
      <c r="P7" s="672"/>
      <c r="Q7" s="672"/>
      <c r="R7" s="672"/>
      <c r="S7" s="672"/>
      <c r="T7" s="672"/>
      <c r="U7" s="673"/>
      <c r="V7" s="18"/>
    </row>
    <row r="8" spans="1:26">
      <c r="B8" s="14"/>
      <c r="C8" s="16"/>
      <c r="D8" s="16"/>
      <c r="E8" s="16"/>
      <c r="F8" s="16"/>
      <c r="G8" s="16"/>
      <c r="H8" s="16"/>
      <c r="I8" s="16"/>
      <c r="J8" s="16"/>
      <c r="K8" s="16"/>
      <c r="L8" s="16"/>
      <c r="M8" s="16"/>
      <c r="N8" s="16"/>
      <c r="O8" s="16"/>
      <c r="P8" s="16"/>
      <c r="Q8" s="16"/>
      <c r="R8" s="16"/>
      <c r="S8" s="16"/>
      <c r="T8" s="16"/>
      <c r="U8" s="16"/>
      <c r="V8" s="18"/>
    </row>
    <row r="9" spans="1:26">
      <c r="B9" s="14"/>
      <c r="C9" s="626" t="s">
        <v>490</v>
      </c>
      <c r="D9" s="626" t="s">
        <v>287</v>
      </c>
      <c r="E9" s="701" t="s">
        <v>1311</v>
      </c>
      <c r="F9" s="701" t="s">
        <v>1312</v>
      </c>
      <c r="G9" s="703"/>
      <c r="H9" s="703"/>
      <c r="I9" s="703"/>
      <c r="J9" s="703"/>
      <c r="K9" s="703"/>
      <c r="L9" s="703"/>
      <c r="M9" s="703"/>
      <c r="N9" s="703"/>
      <c r="O9" s="703"/>
      <c r="P9" s="703"/>
      <c r="Q9" s="703"/>
      <c r="R9" s="703"/>
      <c r="S9" s="703"/>
      <c r="T9" s="703"/>
      <c r="U9" s="704"/>
      <c r="V9" s="18"/>
    </row>
    <row r="10" spans="1:26">
      <c r="B10" s="14"/>
      <c r="C10" s="700"/>
      <c r="D10" s="700"/>
      <c r="E10" s="702"/>
      <c r="F10" s="111" t="s">
        <v>1313</v>
      </c>
      <c r="G10" s="111" t="s">
        <v>1314</v>
      </c>
      <c r="H10" s="111" t="s">
        <v>1315</v>
      </c>
      <c r="I10" s="111" t="s">
        <v>1316</v>
      </c>
      <c r="J10" s="111" t="s">
        <v>1317</v>
      </c>
      <c r="K10" s="111" t="s">
        <v>1318</v>
      </c>
      <c r="L10" s="111" t="s">
        <v>1318</v>
      </c>
      <c r="M10" s="111" t="s">
        <v>1319</v>
      </c>
      <c r="N10" s="111" t="s">
        <v>1320</v>
      </c>
      <c r="O10" s="111" t="s">
        <v>1321</v>
      </c>
      <c r="P10" s="111" t="s">
        <v>1322</v>
      </c>
      <c r="Q10" s="111" t="s">
        <v>1323</v>
      </c>
      <c r="R10" s="111" t="s">
        <v>1324</v>
      </c>
      <c r="S10" s="111" t="s">
        <v>1325</v>
      </c>
      <c r="T10" s="111" t="s">
        <v>1326</v>
      </c>
      <c r="U10" s="111" t="s">
        <v>1327</v>
      </c>
      <c r="V10" s="18"/>
    </row>
    <row r="11" spans="1:26">
      <c r="B11" s="14"/>
      <c r="C11" s="627"/>
      <c r="D11" s="627"/>
      <c r="E11" s="627"/>
      <c r="F11" s="10" t="s">
        <v>1328</v>
      </c>
      <c r="G11" s="10" t="s">
        <v>1328</v>
      </c>
      <c r="H11" s="10" t="s">
        <v>1328</v>
      </c>
      <c r="I11" s="10" t="s">
        <v>1328</v>
      </c>
      <c r="J11" s="10" t="s">
        <v>1328</v>
      </c>
      <c r="K11" s="10" t="s">
        <v>1328</v>
      </c>
      <c r="L11" s="10" t="s">
        <v>1328</v>
      </c>
      <c r="M11" s="10" t="s">
        <v>1328</v>
      </c>
      <c r="N11" s="10" t="s">
        <v>1328</v>
      </c>
      <c r="O11" s="10" t="s">
        <v>1328</v>
      </c>
      <c r="P11" s="10" t="s">
        <v>1328</v>
      </c>
      <c r="Q11" s="10" t="s">
        <v>1328</v>
      </c>
      <c r="R11" s="10" t="s">
        <v>1328</v>
      </c>
      <c r="S11" s="10" t="s">
        <v>1328</v>
      </c>
      <c r="T11" s="10" t="s">
        <v>1328</v>
      </c>
      <c r="U11" s="10" t="s">
        <v>1328</v>
      </c>
      <c r="V11" s="18"/>
    </row>
    <row r="12" spans="1:26" s="197" customFormat="1">
      <c r="A12" s="269"/>
      <c r="B12" s="270"/>
      <c r="C12" s="271" t="s">
        <v>1329</v>
      </c>
      <c r="D12" s="272" t="s">
        <v>1330</v>
      </c>
      <c r="E12" s="273">
        <v>43668</v>
      </c>
      <c r="F12" s="274">
        <v>6</v>
      </c>
      <c r="G12" s="274">
        <v>25</v>
      </c>
      <c r="H12" s="274">
        <v>0.5</v>
      </c>
      <c r="I12" s="274">
        <v>0.5</v>
      </c>
      <c r="J12" s="274">
        <v>9</v>
      </c>
      <c r="K12" s="274">
        <v>5</v>
      </c>
      <c r="L12" s="274"/>
      <c r="M12" s="274">
        <v>48</v>
      </c>
      <c r="N12" s="274">
        <v>170</v>
      </c>
      <c r="O12" s="274">
        <v>0.05</v>
      </c>
      <c r="P12" s="274">
        <v>542</v>
      </c>
      <c r="Q12" s="274">
        <v>5</v>
      </c>
      <c r="R12" s="274">
        <v>2.5</v>
      </c>
      <c r="S12" s="274">
        <v>2.5</v>
      </c>
      <c r="T12" s="274">
        <v>2.5</v>
      </c>
      <c r="U12" s="274">
        <v>51</v>
      </c>
      <c r="V12" s="18"/>
      <c r="W12" s="1"/>
      <c r="X12" s="1"/>
      <c r="Y12" s="210"/>
      <c r="Z12" s="1"/>
    </row>
    <row r="13" spans="1:26" s="197" customFormat="1">
      <c r="A13" s="269"/>
      <c r="B13" s="270"/>
      <c r="C13" s="276" t="s">
        <v>1329</v>
      </c>
      <c r="D13" s="272" t="s">
        <v>1331</v>
      </c>
      <c r="E13" s="273">
        <v>43668</v>
      </c>
      <c r="F13" s="274">
        <v>2.5</v>
      </c>
      <c r="G13" s="274">
        <v>25</v>
      </c>
      <c r="H13" s="274">
        <v>0.5</v>
      </c>
      <c r="I13" s="274">
        <v>0.5</v>
      </c>
      <c r="J13" s="274">
        <v>10</v>
      </c>
      <c r="K13" s="274">
        <v>4</v>
      </c>
      <c r="L13" s="274"/>
      <c r="M13" s="274">
        <v>29</v>
      </c>
      <c r="N13" s="274">
        <v>200</v>
      </c>
      <c r="O13" s="274">
        <v>0.05</v>
      </c>
      <c r="P13" s="274">
        <v>424</v>
      </c>
      <c r="Q13" s="274">
        <v>4</v>
      </c>
      <c r="R13" s="274">
        <v>2.5</v>
      </c>
      <c r="S13" s="274">
        <v>2.5</v>
      </c>
      <c r="T13" s="274">
        <v>2.5</v>
      </c>
      <c r="U13" s="274">
        <v>18</v>
      </c>
      <c r="V13" s="18"/>
      <c r="W13" s="1"/>
      <c r="X13" s="1"/>
      <c r="Y13" s="210"/>
      <c r="Z13" s="1"/>
    </row>
    <row r="14" spans="1:26" s="197" customFormat="1">
      <c r="A14" s="269"/>
      <c r="B14" s="270"/>
      <c r="C14" s="276" t="s">
        <v>1329</v>
      </c>
      <c r="D14" s="272" t="s">
        <v>1332</v>
      </c>
      <c r="E14" s="277" t="s">
        <v>1333</v>
      </c>
      <c r="F14" s="274">
        <v>13</v>
      </c>
      <c r="G14" s="274">
        <v>25</v>
      </c>
      <c r="H14" s="274">
        <v>0.5</v>
      </c>
      <c r="I14" s="274">
        <v>0.5</v>
      </c>
      <c r="J14" s="274">
        <v>12</v>
      </c>
      <c r="K14" s="274">
        <v>4</v>
      </c>
      <c r="L14" s="274">
        <v>4</v>
      </c>
      <c r="M14" s="274">
        <v>91</v>
      </c>
      <c r="N14" s="274">
        <v>120</v>
      </c>
      <c r="O14" s="274">
        <v>0.05</v>
      </c>
      <c r="P14" s="274">
        <v>936</v>
      </c>
      <c r="Q14" s="274">
        <v>5</v>
      </c>
      <c r="R14" s="274">
        <v>5</v>
      </c>
      <c r="S14" s="274">
        <v>2.5</v>
      </c>
      <c r="T14" s="274">
        <v>2.5</v>
      </c>
      <c r="U14" s="274">
        <v>124</v>
      </c>
      <c r="V14" s="18"/>
      <c r="W14" s="1"/>
      <c r="X14" s="1"/>
      <c r="Y14" s="210"/>
      <c r="Z14" s="1"/>
    </row>
    <row r="15" spans="1:26" s="197" customFormat="1">
      <c r="A15" s="269"/>
      <c r="B15" s="270"/>
      <c r="C15" s="276" t="s">
        <v>1329</v>
      </c>
      <c r="D15" s="272" t="s">
        <v>1334</v>
      </c>
      <c r="E15" s="277" t="s">
        <v>1333</v>
      </c>
      <c r="F15" s="274">
        <v>20</v>
      </c>
      <c r="G15" s="274">
        <v>25</v>
      </c>
      <c r="H15" s="274">
        <v>0.5</v>
      </c>
      <c r="I15" s="274">
        <v>0.5</v>
      </c>
      <c r="J15" s="274">
        <v>8</v>
      </c>
      <c r="K15" s="274">
        <v>3</v>
      </c>
      <c r="L15" s="274">
        <v>3</v>
      </c>
      <c r="M15" s="274">
        <v>63</v>
      </c>
      <c r="N15" s="274">
        <v>200</v>
      </c>
      <c r="O15" s="274">
        <v>0.05</v>
      </c>
      <c r="P15" s="274">
        <v>1900</v>
      </c>
      <c r="Q15" s="274">
        <v>4</v>
      </c>
      <c r="R15" s="274">
        <v>22</v>
      </c>
      <c r="S15" s="274">
        <v>2.5</v>
      </c>
      <c r="T15" s="274">
        <v>2.5</v>
      </c>
      <c r="U15" s="274">
        <v>50</v>
      </c>
      <c r="V15" s="18"/>
      <c r="W15" s="1"/>
      <c r="X15" s="1"/>
      <c r="Z15" s="1"/>
    </row>
    <row r="16" spans="1:26" s="197" customFormat="1">
      <c r="A16" s="269"/>
      <c r="B16" s="270"/>
      <c r="C16" s="276" t="s">
        <v>1329</v>
      </c>
      <c r="D16" s="272" t="s">
        <v>1335</v>
      </c>
      <c r="E16" s="277" t="s">
        <v>1333</v>
      </c>
      <c r="F16" s="274">
        <v>42</v>
      </c>
      <c r="G16" s="274">
        <v>25</v>
      </c>
      <c r="H16" s="274">
        <v>0.5</v>
      </c>
      <c r="I16" s="274">
        <v>0.5</v>
      </c>
      <c r="J16" s="274">
        <v>9</v>
      </c>
      <c r="K16" s="274">
        <v>3</v>
      </c>
      <c r="L16" s="274">
        <v>3</v>
      </c>
      <c r="M16" s="274">
        <v>48</v>
      </c>
      <c r="N16" s="274">
        <v>260</v>
      </c>
      <c r="O16" s="274">
        <v>0.05</v>
      </c>
      <c r="P16" s="274">
        <v>629</v>
      </c>
      <c r="Q16" s="274">
        <v>4</v>
      </c>
      <c r="R16" s="274">
        <v>11</v>
      </c>
      <c r="S16" s="274">
        <v>2.5</v>
      </c>
      <c r="T16" s="274">
        <v>2.5</v>
      </c>
      <c r="U16" s="274">
        <v>30</v>
      </c>
      <c r="V16" s="18"/>
      <c r="W16" s="1"/>
      <c r="X16" s="1"/>
      <c r="Z16" s="1"/>
    </row>
    <row r="17" spans="1:26" s="210" customFormat="1">
      <c r="A17" s="141"/>
      <c r="B17" s="151"/>
      <c r="C17" s="278" t="s">
        <v>1336</v>
      </c>
      <c r="D17" s="278" t="s">
        <v>1336</v>
      </c>
      <c r="E17" s="279"/>
      <c r="F17" s="280">
        <f>AVERAGE(F12:F16)</f>
        <v>16.7</v>
      </c>
      <c r="G17" s="280">
        <f t="shared" ref="G17:K17" si="0">AVERAGE(G12:G16)</f>
        <v>25</v>
      </c>
      <c r="H17" s="280">
        <f t="shared" si="0"/>
        <v>0.5</v>
      </c>
      <c r="I17" s="280">
        <f t="shared" si="0"/>
        <v>0.5</v>
      </c>
      <c r="J17" s="280">
        <f t="shared" si="0"/>
        <v>9.6</v>
      </c>
      <c r="K17" s="280">
        <f t="shared" si="0"/>
        <v>3.8</v>
      </c>
      <c r="L17" s="281">
        <f>AVERAGE(L12:L16)</f>
        <v>3.3333333333333335</v>
      </c>
      <c r="M17" s="280">
        <f t="shared" ref="M17:U17" si="1">AVERAGE(M12:M16)</f>
        <v>55.8</v>
      </c>
      <c r="N17" s="280">
        <f t="shared" si="1"/>
        <v>190</v>
      </c>
      <c r="O17" s="280">
        <f t="shared" si="1"/>
        <v>0.05</v>
      </c>
      <c r="P17" s="280">
        <f t="shared" si="1"/>
        <v>886.2</v>
      </c>
      <c r="Q17" s="280">
        <f t="shared" si="1"/>
        <v>4.4000000000000004</v>
      </c>
      <c r="R17" s="280">
        <f t="shared" si="1"/>
        <v>8.6</v>
      </c>
      <c r="S17" s="280">
        <f t="shared" si="1"/>
        <v>2.5</v>
      </c>
      <c r="T17" s="280">
        <f t="shared" si="1"/>
        <v>2.5</v>
      </c>
      <c r="U17" s="280">
        <f t="shared" si="1"/>
        <v>54.6</v>
      </c>
      <c r="V17" s="18"/>
      <c r="W17" s="1"/>
      <c r="X17" s="1"/>
      <c r="Z17" s="1"/>
    </row>
    <row r="18" spans="1:26" s="210" customFormat="1">
      <c r="A18" s="141"/>
      <c r="B18" s="151"/>
      <c r="C18" s="282"/>
      <c r="D18" s="282"/>
      <c r="E18" s="282"/>
      <c r="F18" s="283"/>
      <c r="G18" s="283"/>
      <c r="H18" s="283"/>
      <c r="I18" s="283"/>
      <c r="J18" s="283"/>
      <c r="K18" s="283"/>
      <c r="L18" s="283"/>
      <c r="M18" s="283"/>
      <c r="N18" s="283"/>
      <c r="O18" s="283"/>
      <c r="P18" s="283"/>
      <c r="Q18" s="283"/>
      <c r="R18" s="283"/>
      <c r="S18" s="283"/>
      <c r="T18" s="283"/>
      <c r="U18" s="283"/>
      <c r="V18" s="18"/>
      <c r="W18" s="1"/>
      <c r="X18" s="1"/>
      <c r="Z18" s="1"/>
    </row>
    <row r="19" spans="1:26" s="197" customFormat="1">
      <c r="A19" s="269"/>
      <c r="B19" s="270"/>
      <c r="C19" s="284" t="s">
        <v>1337</v>
      </c>
      <c r="D19" s="272" t="s">
        <v>1338</v>
      </c>
      <c r="E19" s="273">
        <v>45934</v>
      </c>
      <c r="F19" s="274">
        <v>36</v>
      </c>
      <c r="G19" s="274">
        <v>25</v>
      </c>
      <c r="H19" s="274">
        <v>0.5</v>
      </c>
      <c r="I19" s="274">
        <v>0.5</v>
      </c>
      <c r="J19" s="274">
        <v>9</v>
      </c>
      <c r="K19" s="274">
        <v>3</v>
      </c>
      <c r="L19" s="274">
        <v>3</v>
      </c>
      <c r="M19" s="274">
        <v>118</v>
      </c>
      <c r="N19" s="274">
        <v>310</v>
      </c>
      <c r="O19" s="274">
        <v>0.05</v>
      </c>
      <c r="P19" s="274">
        <v>834</v>
      </c>
      <c r="Q19" s="274">
        <v>5</v>
      </c>
      <c r="R19" s="274">
        <v>8</v>
      </c>
      <c r="S19" s="274">
        <v>2.5</v>
      </c>
      <c r="T19" s="274">
        <v>2.5</v>
      </c>
      <c r="U19" s="274">
        <v>142</v>
      </c>
      <c r="V19" s="18"/>
      <c r="W19" s="1"/>
      <c r="X19" s="1"/>
      <c r="Z19" s="1"/>
    </row>
    <row r="20" spans="1:26" s="210" customFormat="1">
      <c r="A20" s="141"/>
      <c r="B20" s="151"/>
      <c r="C20" s="278" t="s">
        <v>1338</v>
      </c>
      <c r="D20" s="278" t="s">
        <v>1338</v>
      </c>
      <c r="E20" s="279"/>
      <c r="F20" s="280">
        <f>F19</f>
        <v>36</v>
      </c>
      <c r="G20" s="280">
        <f t="shared" ref="G20:R20" si="2">G19</f>
        <v>25</v>
      </c>
      <c r="H20" s="280">
        <f t="shared" si="2"/>
        <v>0.5</v>
      </c>
      <c r="I20" s="280">
        <f t="shared" si="2"/>
        <v>0.5</v>
      </c>
      <c r="J20" s="280">
        <f t="shared" si="2"/>
        <v>9</v>
      </c>
      <c r="K20" s="280">
        <f t="shared" si="2"/>
        <v>3</v>
      </c>
      <c r="L20" s="281">
        <f t="shared" si="2"/>
        <v>3</v>
      </c>
      <c r="M20" s="280">
        <f t="shared" si="2"/>
        <v>118</v>
      </c>
      <c r="N20" s="280">
        <f t="shared" si="2"/>
        <v>310</v>
      </c>
      <c r="O20" s="280">
        <f t="shared" si="2"/>
        <v>0.05</v>
      </c>
      <c r="P20" s="280">
        <f t="shared" si="2"/>
        <v>834</v>
      </c>
      <c r="Q20" s="280">
        <f t="shared" si="2"/>
        <v>5</v>
      </c>
      <c r="R20" s="280">
        <f t="shared" si="2"/>
        <v>8</v>
      </c>
      <c r="S20" s="280">
        <v>2.5</v>
      </c>
      <c r="T20" s="280">
        <v>2.5</v>
      </c>
      <c r="U20" s="280">
        <f t="shared" ref="U20" si="3">U19</f>
        <v>142</v>
      </c>
      <c r="V20" s="18"/>
      <c r="W20" s="1"/>
      <c r="X20" s="1"/>
      <c r="Z20" s="1"/>
    </row>
    <row r="21" spans="1:26" s="210" customFormat="1">
      <c r="A21" s="141"/>
      <c r="B21" s="151"/>
      <c r="C21" s="282"/>
      <c r="D21" s="282"/>
      <c r="E21" s="282"/>
      <c r="F21" s="283"/>
      <c r="G21" s="283"/>
      <c r="H21" s="283"/>
      <c r="I21" s="283"/>
      <c r="J21" s="283"/>
      <c r="K21" s="283"/>
      <c r="L21" s="283"/>
      <c r="M21" s="283"/>
      <c r="N21" s="283"/>
      <c r="O21" s="283"/>
      <c r="P21" s="283"/>
      <c r="Q21" s="283"/>
      <c r="R21" s="283"/>
      <c r="S21" s="283"/>
      <c r="T21" s="283"/>
      <c r="U21" s="283"/>
      <c r="V21" s="18"/>
      <c r="W21" s="1"/>
      <c r="X21" s="1"/>
      <c r="Z21" s="1"/>
    </row>
    <row r="22" spans="1:26" s="197" customFormat="1">
      <c r="A22" s="269"/>
      <c r="B22" s="270"/>
      <c r="C22" s="284" t="s">
        <v>1339</v>
      </c>
      <c r="D22" s="272" t="s">
        <v>1340</v>
      </c>
      <c r="E22" s="273">
        <v>45934</v>
      </c>
      <c r="F22" s="274">
        <v>2.5</v>
      </c>
      <c r="G22" s="274">
        <v>25</v>
      </c>
      <c r="H22" s="274">
        <v>0.5</v>
      </c>
      <c r="I22" s="274">
        <v>0.5</v>
      </c>
      <c r="J22" s="274">
        <v>9</v>
      </c>
      <c r="K22" s="274">
        <v>6</v>
      </c>
      <c r="L22" s="285">
        <v>6</v>
      </c>
      <c r="M22" s="274">
        <v>49</v>
      </c>
      <c r="N22" s="274">
        <v>390</v>
      </c>
      <c r="O22" s="274">
        <v>0.05</v>
      </c>
      <c r="P22" s="274">
        <v>1230</v>
      </c>
      <c r="Q22" s="274">
        <v>7</v>
      </c>
      <c r="R22" s="274">
        <v>2.5</v>
      </c>
      <c r="S22" s="274">
        <v>2.5</v>
      </c>
      <c r="T22" s="274">
        <v>2.5</v>
      </c>
      <c r="U22" s="274">
        <v>44</v>
      </c>
      <c r="V22" s="18"/>
      <c r="W22" s="1"/>
      <c r="X22" s="1"/>
      <c r="Z22" s="1"/>
    </row>
    <row r="23" spans="1:26" s="197" customFormat="1">
      <c r="A23" s="269"/>
      <c r="B23" s="270"/>
      <c r="C23" s="284" t="s">
        <v>1339</v>
      </c>
      <c r="D23" s="272" t="s">
        <v>1340</v>
      </c>
      <c r="E23" s="273">
        <v>45934</v>
      </c>
      <c r="F23" s="274">
        <v>2.5</v>
      </c>
      <c r="G23" s="274">
        <v>25</v>
      </c>
      <c r="H23" s="274">
        <v>0.5</v>
      </c>
      <c r="I23" s="274">
        <v>0.5</v>
      </c>
      <c r="J23" s="274">
        <v>7</v>
      </c>
      <c r="K23" s="274">
        <v>4</v>
      </c>
      <c r="L23" s="285">
        <v>4</v>
      </c>
      <c r="M23" s="274">
        <v>65</v>
      </c>
      <c r="N23" s="274">
        <v>300</v>
      </c>
      <c r="O23" s="274">
        <v>0.05</v>
      </c>
      <c r="P23" s="274">
        <v>1680</v>
      </c>
      <c r="Q23" s="274">
        <v>6</v>
      </c>
      <c r="R23" s="274">
        <v>2.5</v>
      </c>
      <c r="S23" s="274">
        <v>2.5</v>
      </c>
      <c r="T23" s="274">
        <v>2.5</v>
      </c>
      <c r="U23" s="274">
        <v>199</v>
      </c>
      <c r="V23" s="18"/>
      <c r="W23" s="1"/>
      <c r="X23" s="1"/>
      <c r="Z23" s="1"/>
    </row>
    <row r="24" spans="1:26" s="197" customFormat="1">
      <c r="A24" s="269"/>
      <c r="B24" s="270"/>
      <c r="C24" s="284" t="s">
        <v>1339</v>
      </c>
      <c r="D24" s="272" t="s">
        <v>1341</v>
      </c>
      <c r="E24" s="273">
        <v>39790</v>
      </c>
      <c r="F24" s="274">
        <v>17</v>
      </c>
      <c r="G24" s="274">
        <v>10</v>
      </c>
      <c r="H24" s="274">
        <v>1</v>
      </c>
      <c r="I24" s="274">
        <v>0.2</v>
      </c>
      <c r="J24" s="274">
        <v>22</v>
      </c>
      <c r="K24" s="274">
        <v>13</v>
      </c>
      <c r="L24" s="274"/>
      <c r="M24" s="274">
        <v>205</v>
      </c>
      <c r="N24" s="274">
        <v>950</v>
      </c>
      <c r="O24" s="274">
        <v>0.05</v>
      </c>
      <c r="P24" s="274">
        <v>1320</v>
      </c>
      <c r="Q24" s="274">
        <v>13</v>
      </c>
      <c r="R24" s="274">
        <v>3.4</v>
      </c>
      <c r="S24" s="274">
        <v>0.3</v>
      </c>
      <c r="T24" s="274">
        <v>1</v>
      </c>
      <c r="U24" s="274">
        <v>70</v>
      </c>
      <c r="V24" s="18"/>
      <c r="W24" s="1"/>
      <c r="X24" s="1"/>
      <c r="Z24" s="1"/>
    </row>
    <row r="25" spans="1:26" s="197" customFormat="1">
      <c r="A25" s="269"/>
      <c r="B25" s="270"/>
      <c r="C25" s="284" t="s">
        <v>1339</v>
      </c>
      <c r="D25" s="272" t="s">
        <v>1342</v>
      </c>
      <c r="E25" s="273">
        <v>45934</v>
      </c>
      <c r="F25" s="274">
        <v>2.5</v>
      </c>
      <c r="G25" s="274">
        <v>25</v>
      </c>
      <c r="H25" s="274">
        <v>0.5</v>
      </c>
      <c r="I25" s="274">
        <v>0.5</v>
      </c>
      <c r="J25" s="274">
        <v>10</v>
      </c>
      <c r="K25" s="274">
        <v>6</v>
      </c>
      <c r="L25" s="274">
        <v>6</v>
      </c>
      <c r="M25" s="274">
        <v>78</v>
      </c>
      <c r="N25" s="274">
        <v>350</v>
      </c>
      <c r="O25" s="274">
        <v>0.05</v>
      </c>
      <c r="P25" s="274">
        <v>520</v>
      </c>
      <c r="Q25" s="274">
        <v>8</v>
      </c>
      <c r="R25" s="274">
        <v>2.5</v>
      </c>
      <c r="S25" s="274">
        <v>2.5</v>
      </c>
      <c r="T25" s="274">
        <v>2.5</v>
      </c>
      <c r="U25" s="274">
        <v>29</v>
      </c>
      <c r="V25" s="18"/>
      <c r="W25" s="1"/>
      <c r="X25" s="1"/>
      <c r="Z25" s="1"/>
    </row>
    <row r="26" spans="1:26" s="197" customFormat="1">
      <c r="A26" s="269"/>
      <c r="B26" s="270"/>
      <c r="C26" s="284" t="s">
        <v>1339</v>
      </c>
      <c r="D26" s="272" t="s">
        <v>1342</v>
      </c>
      <c r="E26" s="273">
        <v>45934</v>
      </c>
      <c r="F26" s="274">
        <v>2.5</v>
      </c>
      <c r="G26" s="274">
        <v>25</v>
      </c>
      <c r="H26" s="274">
        <v>0.5</v>
      </c>
      <c r="I26" s="274">
        <v>0.5</v>
      </c>
      <c r="J26" s="274">
        <v>8</v>
      </c>
      <c r="K26" s="274">
        <v>5</v>
      </c>
      <c r="L26" s="274">
        <v>5</v>
      </c>
      <c r="M26" s="274">
        <v>43</v>
      </c>
      <c r="N26" s="274">
        <v>330</v>
      </c>
      <c r="O26" s="274">
        <v>0.05</v>
      </c>
      <c r="P26" s="274">
        <v>662</v>
      </c>
      <c r="Q26" s="274">
        <v>6</v>
      </c>
      <c r="R26" s="274">
        <v>2.5</v>
      </c>
      <c r="S26" s="274">
        <v>2.5</v>
      </c>
      <c r="T26" s="274">
        <v>2.5</v>
      </c>
      <c r="U26" s="274">
        <v>151</v>
      </c>
      <c r="V26" s="18"/>
      <c r="W26" s="1"/>
      <c r="X26" s="1"/>
    </row>
    <row r="27" spans="1:26" s="210" customFormat="1">
      <c r="A27" s="141"/>
      <c r="B27" s="151"/>
      <c r="C27" s="278" t="s">
        <v>1343</v>
      </c>
      <c r="D27" s="278" t="s">
        <v>1343</v>
      </c>
      <c r="E27" s="279"/>
      <c r="F27" s="280">
        <f>AVERAGE(F22:F26)</f>
        <v>5.4</v>
      </c>
      <c r="G27" s="280">
        <f t="shared" ref="G27:U27" si="4">AVERAGE(G22:G26)</f>
        <v>22</v>
      </c>
      <c r="H27" s="280">
        <f t="shared" si="4"/>
        <v>0.6</v>
      </c>
      <c r="I27" s="280">
        <f t="shared" si="4"/>
        <v>0.44000000000000006</v>
      </c>
      <c r="J27" s="280">
        <f t="shared" si="4"/>
        <v>11.2</v>
      </c>
      <c r="K27" s="280">
        <f t="shared" si="4"/>
        <v>6.8</v>
      </c>
      <c r="L27" s="281">
        <f t="shared" si="4"/>
        <v>5.25</v>
      </c>
      <c r="M27" s="280">
        <f t="shared" si="4"/>
        <v>88</v>
      </c>
      <c r="N27" s="280">
        <f t="shared" si="4"/>
        <v>464</v>
      </c>
      <c r="O27" s="280">
        <f t="shared" si="4"/>
        <v>0.05</v>
      </c>
      <c r="P27" s="280">
        <f t="shared" si="4"/>
        <v>1082.4000000000001</v>
      </c>
      <c r="Q27" s="280">
        <f t="shared" si="4"/>
        <v>8</v>
      </c>
      <c r="R27" s="280">
        <f t="shared" si="4"/>
        <v>2.68</v>
      </c>
      <c r="S27" s="280">
        <f t="shared" si="4"/>
        <v>2.06</v>
      </c>
      <c r="T27" s="280">
        <f t="shared" si="4"/>
        <v>2.2000000000000002</v>
      </c>
      <c r="U27" s="280">
        <f t="shared" si="4"/>
        <v>98.6</v>
      </c>
      <c r="V27" s="18"/>
      <c r="W27" s="1"/>
      <c r="X27" s="1"/>
    </row>
    <row r="28" spans="1:26" s="210" customFormat="1">
      <c r="A28" s="141"/>
      <c r="B28" s="151"/>
      <c r="C28" s="234"/>
      <c r="D28" s="234"/>
      <c r="E28" s="234"/>
      <c r="F28" s="286"/>
      <c r="G28" s="286"/>
      <c r="H28" s="286"/>
      <c r="I28" s="286"/>
      <c r="J28" s="286"/>
      <c r="K28" s="286"/>
      <c r="L28" s="286"/>
      <c r="M28" s="286"/>
      <c r="N28" s="286"/>
      <c r="O28" s="286"/>
      <c r="P28" s="286"/>
      <c r="Q28" s="286"/>
      <c r="R28" s="286"/>
      <c r="S28" s="286"/>
      <c r="T28" s="286"/>
      <c r="U28" s="286"/>
      <c r="V28" s="18"/>
      <c r="W28" s="1"/>
      <c r="X28" s="1"/>
    </row>
    <row r="29" spans="1:26" s="197" customFormat="1">
      <c r="A29" s="269"/>
      <c r="B29" s="270"/>
      <c r="C29" s="271" t="s">
        <v>1344</v>
      </c>
      <c r="D29" s="233" t="s">
        <v>1344</v>
      </c>
      <c r="E29" s="277">
        <v>43431</v>
      </c>
      <c r="F29" s="274">
        <v>54</v>
      </c>
      <c r="G29" s="274">
        <v>25</v>
      </c>
      <c r="H29" s="274">
        <v>0.5</v>
      </c>
      <c r="I29" s="274">
        <v>1</v>
      </c>
      <c r="J29" s="274">
        <v>15</v>
      </c>
      <c r="K29" s="274">
        <v>11</v>
      </c>
      <c r="L29" s="274">
        <v>11</v>
      </c>
      <c r="M29" s="274">
        <v>309</v>
      </c>
      <c r="N29" s="274">
        <v>260</v>
      </c>
      <c r="O29" s="274">
        <v>0.05</v>
      </c>
      <c r="P29" s="274">
        <v>1080</v>
      </c>
      <c r="Q29" s="274">
        <v>8</v>
      </c>
      <c r="R29" s="274">
        <v>7</v>
      </c>
      <c r="S29" s="274">
        <v>2.5</v>
      </c>
      <c r="T29" s="274">
        <v>2.5</v>
      </c>
      <c r="U29" s="274">
        <v>116</v>
      </c>
      <c r="V29" s="18"/>
      <c r="W29" s="1"/>
      <c r="X29" s="1"/>
    </row>
    <row r="30" spans="1:26" s="197" customFormat="1">
      <c r="A30" s="269"/>
      <c r="B30" s="270"/>
      <c r="C30" s="271" t="s">
        <v>1344</v>
      </c>
      <c r="D30" s="233" t="s">
        <v>1344</v>
      </c>
      <c r="E30" s="277">
        <v>39790</v>
      </c>
      <c r="F30" s="274">
        <v>75.766999999999996</v>
      </c>
      <c r="G30" s="274">
        <v>10</v>
      </c>
      <c r="H30" s="274">
        <v>2.6</v>
      </c>
      <c r="I30" s="274">
        <v>2.1160000000000001</v>
      </c>
      <c r="J30" s="274">
        <v>20</v>
      </c>
      <c r="K30" s="274">
        <v>12.395</v>
      </c>
      <c r="L30" s="274">
        <v>12.395</v>
      </c>
      <c r="M30" s="274">
        <v>417.209</v>
      </c>
      <c r="N30" s="274">
        <v>950</v>
      </c>
      <c r="O30" s="274">
        <v>0.05</v>
      </c>
      <c r="P30" s="274">
        <v>950</v>
      </c>
      <c r="Q30" s="274">
        <v>8.0470000000000006</v>
      </c>
      <c r="R30" s="274">
        <v>52.418999999999997</v>
      </c>
      <c r="S30" s="274">
        <v>0.2</v>
      </c>
      <c r="T30" s="274">
        <v>1.5</v>
      </c>
      <c r="U30" s="274">
        <v>70</v>
      </c>
      <c r="V30" s="18"/>
      <c r="W30" s="1"/>
      <c r="X30" s="1"/>
    </row>
    <row r="31" spans="1:26" s="210" customFormat="1">
      <c r="A31" s="141"/>
      <c r="B31" s="151"/>
      <c r="C31" s="278" t="s">
        <v>1345</v>
      </c>
      <c r="D31" s="278" t="s">
        <v>1345</v>
      </c>
      <c r="E31" s="279"/>
      <c r="F31" s="280">
        <f t="shared" ref="F31:U31" si="5">AVERAGE(F29:F30)</f>
        <v>64.883499999999998</v>
      </c>
      <c r="G31" s="280">
        <f t="shared" si="5"/>
        <v>17.5</v>
      </c>
      <c r="H31" s="280">
        <f t="shared" si="5"/>
        <v>1.55</v>
      </c>
      <c r="I31" s="280">
        <f t="shared" si="5"/>
        <v>1.5580000000000001</v>
      </c>
      <c r="J31" s="280">
        <f t="shared" si="5"/>
        <v>17.5</v>
      </c>
      <c r="K31" s="280">
        <f t="shared" si="5"/>
        <v>11.6975</v>
      </c>
      <c r="L31" s="281">
        <f t="shared" si="5"/>
        <v>11.6975</v>
      </c>
      <c r="M31" s="280">
        <f t="shared" si="5"/>
        <v>363.10450000000003</v>
      </c>
      <c r="N31" s="280">
        <f t="shared" si="5"/>
        <v>605</v>
      </c>
      <c r="O31" s="280">
        <f t="shared" si="5"/>
        <v>0.05</v>
      </c>
      <c r="P31" s="280">
        <f t="shared" si="5"/>
        <v>1015</v>
      </c>
      <c r="Q31" s="280">
        <f t="shared" si="5"/>
        <v>8.0235000000000003</v>
      </c>
      <c r="R31" s="280">
        <f t="shared" si="5"/>
        <v>29.709499999999998</v>
      </c>
      <c r="S31" s="280">
        <f t="shared" si="5"/>
        <v>1.35</v>
      </c>
      <c r="T31" s="280">
        <f t="shared" si="5"/>
        <v>2</v>
      </c>
      <c r="U31" s="280">
        <f t="shared" si="5"/>
        <v>93</v>
      </c>
      <c r="V31" s="18"/>
      <c r="W31" s="1"/>
      <c r="X31" s="1"/>
    </row>
    <row r="32" spans="1:26" s="210" customFormat="1">
      <c r="A32" s="141"/>
      <c r="B32" s="151"/>
      <c r="C32" s="282"/>
      <c r="D32" s="282"/>
      <c r="E32" s="234"/>
      <c r="F32" s="286"/>
      <c r="G32" s="286"/>
      <c r="H32" s="286"/>
      <c r="I32" s="286"/>
      <c r="J32" s="286"/>
      <c r="K32" s="286"/>
      <c r="L32" s="286"/>
      <c r="M32" s="286"/>
      <c r="N32" s="286"/>
      <c r="O32" s="286"/>
      <c r="P32" s="286"/>
      <c r="Q32" s="286"/>
      <c r="R32" s="286"/>
      <c r="S32" s="286"/>
      <c r="T32" s="286"/>
      <c r="U32" s="286"/>
      <c r="V32" s="18"/>
      <c r="W32" s="1"/>
      <c r="X32" s="1"/>
    </row>
    <row r="33" spans="1:24" s="197" customFormat="1">
      <c r="A33" s="269"/>
      <c r="B33" s="270"/>
      <c r="C33" s="284" t="s">
        <v>1346</v>
      </c>
      <c r="D33" s="272" t="s">
        <v>1346</v>
      </c>
      <c r="E33" s="273">
        <v>45999</v>
      </c>
      <c r="F33" s="274">
        <v>22</v>
      </c>
      <c r="G33" s="274">
        <v>25</v>
      </c>
      <c r="H33" s="274">
        <v>0.5</v>
      </c>
      <c r="I33" s="274">
        <v>0.5</v>
      </c>
      <c r="J33" s="274">
        <v>6</v>
      </c>
      <c r="K33" s="274">
        <v>4</v>
      </c>
      <c r="L33" s="274">
        <v>4</v>
      </c>
      <c r="M33" s="274">
        <v>83</v>
      </c>
      <c r="N33" s="274">
        <v>200</v>
      </c>
      <c r="O33" s="274">
        <v>0.05</v>
      </c>
      <c r="P33" s="274">
        <v>1320</v>
      </c>
      <c r="Q33" s="274">
        <v>4</v>
      </c>
      <c r="R33" s="274">
        <v>2.5</v>
      </c>
      <c r="S33" s="274">
        <v>2.5</v>
      </c>
      <c r="T33" s="274">
        <v>2.5</v>
      </c>
      <c r="U33" s="274">
        <v>175</v>
      </c>
      <c r="V33" s="18"/>
      <c r="W33" s="1"/>
      <c r="X33" s="1"/>
    </row>
    <row r="34" spans="1:24" s="197" customFormat="1">
      <c r="A34" s="269"/>
      <c r="B34" s="270"/>
      <c r="C34" s="284" t="s">
        <v>1346</v>
      </c>
      <c r="D34" s="272" t="s">
        <v>1346</v>
      </c>
      <c r="E34" s="273">
        <v>43431</v>
      </c>
      <c r="F34" s="274">
        <v>2.5</v>
      </c>
      <c r="G34" s="274">
        <v>25</v>
      </c>
      <c r="H34" s="274">
        <v>0.5</v>
      </c>
      <c r="I34" s="274">
        <v>0.5</v>
      </c>
      <c r="J34" s="274">
        <v>13</v>
      </c>
      <c r="K34" s="274">
        <v>9</v>
      </c>
      <c r="L34" s="274">
        <v>9</v>
      </c>
      <c r="M34" s="274">
        <v>48</v>
      </c>
      <c r="N34" s="274">
        <v>240</v>
      </c>
      <c r="O34" s="274">
        <v>0.05</v>
      </c>
      <c r="P34" s="274">
        <v>941</v>
      </c>
      <c r="Q34" s="274">
        <v>6</v>
      </c>
      <c r="R34" s="274">
        <v>2.5</v>
      </c>
      <c r="S34" s="274">
        <v>2.5</v>
      </c>
      <c r="T34" s="274">
        <v>2.5</v>
      </c>
      <c r="U34" s="274">
        <v>53</v>
      </c>
      <c r="V34" s="18"/>
      <c r="W34" s="1"/>
      <c r="X34" s="1"/>
    </row>
    <row r="35" spans="1:24" s="197" customFormat="1">
      <c r="A35" s="269"/>
      <c r="B35" s="270"/>
      <c r="C35" s="284" t="s">
        <v>1346</v>
      </c>
      <c r="D35" s="272" t="s">
        <v>1346</v>
      </c>
      <c r="E35" s="273">
        <v>39790</v>
      </c>
      <c r="F35" s="274">
        <v>2.8180000000000001</v>
      </c>
      <c r="G35" s="274">
        <v>10</v>
      </c>
      <c r="H35" s="274">
        <f>H24</f>
        <v>1</v>
      </c>
      <c r="I35" s="274">
        <v>0.191</v>
      </c>
      <c r="J35" s="274">
        <v>29</v>
      </c>
      <c r="K35" s="274">
        <v>9.0909999999999993</v>
      </c>
      <c r="L35" s="274"/>
      <c r="M35" s="274">
        <v>417.209</v>
      </c>
      <c r="N35" s="274">
        <v>410</v>
      </c>
      <c r="O35" s="274">
        <v>2.5000000000000001E-2</v>
      </c>
      <c r="P35" s="274">
        <v>950</v>
      </c>
      <c r="Q35" s="274">
        <v>8.0470000000000006</v>
      </c>
      <c r="R35" s="274">
        <v>52.418999999999997</v>
      </c>
      <c r="S35" s="274">
        <v>0.2</v>
      </c>
      <c r="T35" s="274">
        <v>1.5</v>
      </c>
      <c r="U35" s="274">
        <v>70</v>
      </c>
      <c r="V35" s="18"/>
      <c r="W35" s="1"/>
      <c r="X35" s="1"/>
    </row>
    <row r="36" spans="1:24" s="197" customFormat="1">
      <c r="A36" s="269"/>
      <c r="B36" s="270"/>
      <c r="C36" s="287" t="s">
        <v>1346</v>
      </c>
      <c r="D36" s="287" t="s">
        <v>1346</v>
      </c>
      <c r="E36" s="288"/>
      <c r="F36" s="289">
        <f t="shared" ref="F36:U36" si="6">AVERAGE(F33:F35)</f>
        <v>9.1059999999999999</v>
      </c>
      <c r="G36" s="289">
        <f t="shared" si="6"/>
        <v>20</v>
      </c>
      <c r="H36" s="289">
        <f t="shared" si="6"/>
        <v>0.66666666666666663</v>
      </c>
      <c r="I36" s="289">
        <f t="shared" si="6"/>
        <v>0.39700000000000002</v>
      </c>
      <c r="J36" s="289">
        <f t="shared" si="6"/>
        <v>16</v>
      </c>
      <c r="K36" s="289">
        <f t="shared" si="6"/>
        <v>7.363666666666667</v>
      </c>
      <c r="L36" s="290">
        <f t="shared" si="6"/>
        <v>6.5</v>
      </c>
      <c r="M36" s="289">
        <f t="shared" si="6"/>
        <v>182.73633333333336</v>
      </c>
      <c r="N36" s="289">
        <f t="shared" si="6"/>
        <v>283.33333333333331</v>
      </c>
      <c r="O36" s="289">
        <f t="shared" si="6"/>
        <v>4.1666666666666664E-2</v>
      </c>
      <c r="P36" s="289">
        <f t="shared" si="6"/>
        <v>1070.3333333333333</v>
      </c>
      <c r="Q36" s="289">
        <f t="shared" si="6"/>
        <v>6.0156666666666672</v>
      </c>
      <c r="R36" s="289">
        <f t="shared" si="6"/>
        <v>19.139666666666667</v>
      </c>
      <c r="S36" s="289">
        <f t="shared" si="6"/>
        <v>1.7333333333333334</v>
      </c>
      <c r="T36" s="289">
        <f t="shared" si="6"/>
        <v>2.1666666666666665</v>
      </c>
      <c r="U36" s="289">
        <f t="shared" si="6"/>
        <v>99.333333333333329</v>
      </c>
      <c r="V36" s="18"/>
      <c r="W36" s="1"/>
      <c r="X36" s="1"/>
    </row>
    <row r="37" spans="1:24" s="210" customFormat="1">
      <c r="A37" s="141"/>
      <c r="B37" s="151"/>
      <c r="C37" s="282"/>
      <c r="D37" s="282"/>
      <c r="E37" s="282"/>
      <c r="F37" s="283"/>
      <c r="G37" s="283"/>
      <c r="H37" s="283"/>
      <c r="I37" s="283"/>
      <c r="J37" s="283"/>
      <c r="K37" s="283"/>
      <c r="L37" s="283"/>
      <c r="M37" s="283"/>
      <c r="N37" s="283"/>
      <c r="O37" s="283"/>
      <c r="P37" s="283"/>
      <c r="Q37" s="283"/>
      <c r="R37" s="283"/>
      <c r="S37" s="283"/>
      <c r="T37" s="283"/>
      <c r="U37" s="283"/>
      <c r="V37" s="18"/>
      <c r="W37" s="1"/>
      <c r="X37" s="1"/>
    </row>
    <row r="38" spans="1:24" s="197" customFormat="1">
      <c r="A38" s="269"/>
      <c r="B38" s="270"/>
      <c r="C38" s="271" t="s">
        <v>1347</v>
      </c>
      <c r="D38" s="233" t="s">
        <v>1348</v>
      </c>
      <c r="E38" s="277">
        <v>39790</v>
      </c>
      <c r="F38" s="274">
        <v>120</v>
      </c>
      <c r="G38" s="274">
        <v>10</v>
      </c>
      <c r="H38" s="274">
        <v>1</v>
      </c>
      <c r="I38" s="274">
        <v>4</v>
      </c>
      <c r="J38" s="274">
        <v>30</v>
      </c>
      <c r="K38" s="274">
        <v>12</v>
      </c>
      <c r="L38" s="274">
        <v>12</v>
      </c>
      <c r="M38" s="274">
        <v>1000</v>
      </c>
      <c r="N38" s="274">
        <v>950</v>
      </c>
      <c r="O38" s="274">
        <v>0.05</v>
      </c>
      <c r="P38" s="274">
        <v>1350</v>
      </c>
      <c r="Q38" s="274">
        <v>13</v>
      </c>
      <c r="R38" s="274">
        <v>9</v>
      </c>
      <c r="S38" s="274">
        <v>4.3</v>
      </c>
      <c r="T38" s="274">
        <v>1.6</v>
      </c>
      <c r="U38" s="274">
        <v>160</v>
      </c>
      <c r="V38" s="18"/>
      <c r="W38" s="1"/>
      <c r="X38" s="1"/>
    </row>
    <row r="39" spans="1:24" s="197" customFormat="1">
      <c r="A39" s="269"/>
      <c r="B39" s="270"/>
      <c r="C39" s="271" t="s">
        <v>1347</v>
      </c>
      <c r="D39" s="291" t="s">
        <v>1349</v>
      </c>
      <c r="E39" s="277">
        <v>39790</v>
      </c>
      <c r="F39" s="274">
        <v>107.5</v>
      </c>
      <c r="G39" s="274">
        <v>10</v>
      </c>
      <c r="H39" s="274">
        <v>1</v>
      </c>
      <c r="I39" s="274">
        <v>2.2000000000000002</v>
      </c>
      <c r="J39" s="274">
        <v>32.5</v>
      </c>
      <c r="K39" s="274">
        <v>12</v>
      </c>
      <c r="L39" s="274">
        <v>12</v>
      </c>
      <c r="M39" s="274">
        <v>850</v>
      </c>
      <c r="N39" s="274">
        <v>950</v>
      </c>
      <c r="O39" s="274">
        <v>0.05</v>
      </c>
      <c r="P39" s="274">
        <v>1375</v>
      </c>
      <c r="Q39" s="274">
        <v>13</v>
      </c>
      <c r="R39" s="274">
        <v>7.35</v>
      </c>
      <c r="S39" s="274">
        <v>2.5499999999999998</v>
      </c>
      <c r="T39" s="274">
        <v>1.75</v>
      </c>
      <c r="U39" s="274">
        <v>140</v>
      </c>
      <c r="V39" s="18"/>
      <c r="W39" s="1"/>
      <c r="X39" s="1"/>
    </row>
    <row r="40" spans="1:24" s="197" customFormat="1">
      <c r="A40" s="269"/>
      <c r="B40" s="270"/>
      <c r="C40" s="284" t="s">
        <v>1347</v>
      </c>
      <c r="D40" s="272" t="s">
        <v>1350</v>
      </c>
      <c r="E40" s="273">
        <v>39790</v>
      </c>
      <c r="F40" s="274">
        <v>95</v>
      </c>
      <c r="G40" s="274">
        <v>10</v>
      </c>
      <c r="H40" s="274">
        <v>1</v>
      </c>
      <c r="I40" s="274">
        <v>0.4</v>
      </c>
      <c r="J40" s="274">
        <v>35</v>
      </c>
      <c r="K40" s="274">
        <v>12</v>
      </c>
      <c r="L40" s="274"/>
      <c r="M40" s="274">
        <v>700</v>
      </c>
      <c r="N40" s="274">
        <v>950</v>
      </c>
      <c r="O40" s="274">
        <v>0.05</v>
      </c>
      <c r="P40" s="274">
        <v>1400</v>
      </c>
      <c r="Q40" s="274">
        <v>13</v>
      </c>
      <c r="R40" s="274">
        <v>5.7</v>
      </c>
      <c r="S40" s="274">
        <v>0.8</v>
      </c>
      <c r="T40" s="274">
        <v>1.9</v>
      </c>
      <c r="U40" s="274">
        <v>120</v>
      </c>
      <c r="V40" s="18"/>
      <c r="W40" s="1"/>
      <c r="X40" s="1"/>
    </row>
    <row r="41" spans="1:24" s="197" customFormat="1">
      <c r="A41" s="269"/>
      <c r="B41" s="270"/>
      <c r="C41" s="284" t="s">
        <v>1347</v>
      </c>
      <c r="D41" s="272" t="s">
        <v>1351</v>
      </c>
      <c r="E41" s="273">
        <v>45934</v>
      </c>
      <c r="F41" s="274">
        <v>5</v>
      </c>
      <c r="G41" s="274">
        <v>25</v>
      </c>
      <c r="H41" s="274">
        <v>0.5</v>
      </c>
      <c r="I41" s="274">
        <v>0.5</v>
      </c>
      <c r="J41" s="274">
        <v>4</v>
      </c>
      <c r="K41" s="274">
        <v>3</v>
      </c>
      <c r="L41" s="274">
        <v>3</v>
      </c>
      <c r="M41" s="274">
        <v>18</v>
      </c>
      <c r="N41" s="274">
        <v>440</v>
      </c>
      <c r="O41" s="274">
        <v>0.05</v>
      </c>
      <c r="P41" s="274">
        <v>1120</v>
      </c>
      <c r="Q41" s="274">
        <v>4</v>
      </c>
      <c r="R41" s="274">
        <v>2.5</v>
      </c>
      <c r="S41" s="274">
        <v>2.5</v>
      </c>
      <c r="T41" s="274">
        <v>2.5</v>
      </c>
      <c r="U41" s="274">
        <v>81</v>
      </c>
      <c r="V41" s="18"/>
      <c r="W41" s="1"/>
      <c r="X41" s="1"/>
    </row>
    <row r="42" spans="1:24" s="197" customFormat="1">
      <c r="A42" s="269"/>
      <c r="B42" s="270"/>
      <c r="C42" s="284" t="s">
        <v>1347</v>
      </c>
      <c r="D42" s="272" t="s">
        <v>1351</v>
      </c>
      <c r="E42" s="273">
        <v>45934</v>
      </c>
      <c r="F42" s="274">
        <v>31</v>
      </c>
      <c r="G42" s="274">
        <v>25</v>
      </c>
      <c r="H42" s="274">
        <v>0.5</v>
      </c>
      <c r="I42" s="274">
        <v>4</v>
      </c>
      <c r="J42" s="274">
        <v>6</v>
      </c>
      <c r="K42" s="274">
        <v>7</v>
      </c>
      <c r="L42" s="274">
        <v>7</v>
      </c>
      <c r="M42" s="274">
        <v>34</v>
      </c>
      <c r="N42" s="274">
        <v>260</v>
      </c>
      <c r="O42" s="274">
        <v>0.05</v>
      </c>
      <c r="P42" s="274">
        <v>1010</v>
      </c>
      <c r="Q42" s="274">
        <v>3</v>
      </c>
      <c r="R42" s="274">
        <v>2.5</v>
      </c>
      <c r="S42" s="274">
        <v>2.5</v>
      </c>
      <c r="T42" s="274">
        <v>2.5</v>
      </c>
      <c r="U42" s="274">
        <v>928</v>
      </c>
      <c r="V42" s="18"/>
      <c r="W42" s="1"/>
      <c r="X42" s="1"/>
    </row>
    <row r="43" spans="1:24" s="197" customFormat="1">
      <c r="A43" s="269"/>
      <c r="B43" s="270"/>
      <c r="C43" s="284" t="s">
        <v>1347</v>
      </c>
      <c r="D43" s="272" t="s">
        <v>1352</v>
      </c>
      <c r="E43" s="273">
        <v>45934</v>
      </c>
      <c r="F43" s="274">
        <v>20</v>
      </c>
      <c r="G43" s="274">
        <v>25</v>
      </c>
      <c r="H43" s="274">
        <v>0.5</v>
      </c>
      <c r="I43" s="274">
        <v>0.5</v>
      </c>
      <c r="J43" s="274">
        <v>6</v>
      </c>
      <c r="K43" s="274">
        <v>4</v>
      </c>
      <c r="L43" s="274">
        <v>4</v>
      </c>
      <c r="M43" s="274">
        <v>44</v>
      </c>
      <c r="N43" s="274">
        <v>220</v>
      </c>
      <c r="O43" s="274">
        <v>0.05</v>
      </c>
      <c r="P43" s="274">
        <v>1160</v>
      </c>
      <c r="Q43" s="274">
        <v>4</v>
      </c>
      <c r="R43" s="274">
        <v>2.5</v>
      </c>
      <c r="S43" s="274">
        <v>2.5</v>
      </c>
      <c r="T43" s="274">
        <v>2.5</v>
      </c>
      <c r="U43" s="274">
        <v>55</v>
      </c>
      <c r="V43" s="18"/>
      <c r="W43" s="1"/>
      <c r="X43" s="1"/>
    </row>
    <row r="44" spans="1:24" s="197" customFormat="1">
      <c r="A44" s="269"/>
      <c r="B44" s="270"/>
      <c r="C44" s="284" t="s">
        <v>1347</v>
      </c>
      <c r="D44" s="272" t="s">
        <v>1352</v>
      </c>
      <c r="E44" s="273">
        <v>45934</v>
      </c>
      <c r="F44" s="274">
        <v>6</v>
      </c>
      <c r="G44" s="274">
        <v>25</v>
      </c>
      <c r="H44" s="274">
        <v>0.5</v>
      </c>
      <c r="I44" s="274">
        <v>0.5</v>
      </c>
      <c r="J44" s="274">
        <v>6</v>
      </c>
      <c r="K44" s="274">
        <v>3</v>
      </c>
      <c r="L44" s="274">
        <v>3</v>
      </c>
      <c r="M44" s="274">
        <v>136</v>
      </c>
      <c r="N44" s="274">
        <v>380</v>
      </c>
      <c r="O44" s="274">
        <v>0.05</v>
      </c>
      <c r="P44" s="274">
        <v>756</v>
      </c>
      <c r="Q44" s="274">
        <v>4</v>
      </c>
      <c r="R44" s="274">
        <v>2.5</v>
      </c>
      <c r="S44" s="274">
        <v>2.5</v>
      </c>
      <c r="T44" s="274">
        <v>2.5</v>
      </c>
      <c r="U44" s="274">
        <v>50</v>
      </c>
      <c r="V44" s="18"/>
      <c r="W44" s="1"/>
      <c r="X44" s="1"/>
    </row>
    <row r="45" spans="1:24" s="197" customFormat="1">
      <c r="A45" s="269"/>
      <c r="B45" s="270"/>
      <c r="C45" s="284" t="s">
        <v>1347</v>
      </c>
      <c r="D45" s="272" t="s">
        <v>1353</v>
      </c>
      <c r="E45" s="273">
        <v>45934</v>
      </c>
      <c r="F45" s="274">
        <v>79</v>
      </c>
      <c r="G45" s="274">
        <v>25</v>
      </c>
      <c r="H45" s="274">
        <v>0.5</v>
      </c>
      <c r="I45" s="274">
        <v>8</v>
      </c>
      <c r="J45" s="274">
        <v>6</v>
      </c>
      <c r="K45" s="274">
        <v>4</v>
      </c>
      <c r="L45" s="274">
        <v>4</v>
      </c>
      <c r="M45" s="274">
        <v>66</v>
      </c>
      <c r="N45" s="274">
        <v>420</v>
      </c>
      <c r="O45" s="274">
        <v>0.05</v>
      </c>
      <c r="P45" s="274">
        <v>925</v>
      </c>
      <c r="Q45" s="274">
        <v>4</v>
      </c>
      <c r="R45" s="274">
        <v>5</v>
      </c>
      <c r="S45" s="274">
        <v>2.5</v>
      </c>
      <c r="T45" s="274">
        <v>2.5</v>
      </c>
      <c r="U45" s="274">
        <v>2200</v>
      </c>
      <c r="V45" s="18"/>
      <c r="W45" s="1"/>
      <c r="X45" s="1"/>
    </row>
    <row r="46" spans="1:24" s="197" customFormat="1">
      <c r="A46" s="269"/>
      <c r="B46" s="270"/>
      <c r="C46" s="284" t="s">
        <v>1347</v>
      </c>
      <c r="D46" s="272" t="s">
        <v>1353</v>
      </c>
      <c r="E46" s="273">
        <v>45934</v>
      </c>
      <c r="F46" s="274">
        <v>15</v>
      </c>
      <c r="G46" s="274">
        <v>25</v>
      </c>
      <c r="H46" s="274">
        <v>0.5</v>
      </c>
      <c r="I46" s="274">
        <v>2</v>
      </c>
      <c r="J46" s="274">
        <v>8</v>
      </c>
      <c r="K46" s="274">
        <v>4</v>
      </c>
      <c r="L46" s="274">
        <v>4</v>
      </c>
      <c r="M46" s="274">
        <v>71</v>
      </c>
      <c r="N46" s="274">
        <v>280</v>
      </c>
      <c r="O46" s="274">
        <v>0.05</v>
      </c>
      <c r="P46" s="274">
        <v>1380</v>
      </c>
      <c r="Q46" s="274">
        <v>5</v>
      </c>
      <c r="R46" s="274">
        <v>2.5</v>
      </c>
      <c r="S46" s="274">
        <v>2.5</v>
      </c>
      <c r="T46" s="274">
        <v>2.5</v>
      </c>
      <c r="U46" s="274">
        <v>498</v>
      </c>
      <c r="V46" s="18"/>
      <c r="W46" s="1"/>
      <c r="X46" s="1"/>
    </row>
    <row r="47" spans="1:24" s="197" customFormat="1">
      <c r="A47" s="269"/>
      <c r="B47" s="270"/>
      <c r="C47" s="287" t="s">
        <v>1354</v>
      </c>
      <c r="D47" s="287" t="s">
        <v>1354</v>
      </c>
      <c r="E47" s="288"/>
      <c r="F47" s="289">
        <f>AVERAGE(F38, F43:F44)</f>
        <v>48.666666666666664</v>
      </c>
      <c r="G47" s="289">
        <f t="shared" ref="G47:U47" si="7">AVERAGE(G38, G43:G44)</f>
        <v>20</v>
      </c>
      <c r="H47" s="289">
        <f t="shared" si="7"/>
        <v>0.66666666666666663</v>
      </c>
      <c r="I47" s="289">
        <f t="shared" si="7"/>
        <v>1.6666666666666667</v>
      </c>
      <c r="J47" s="289">
        <f t="shared" si="7"/>
        <v>14</v>
      </c>
      <c r="K47" s="289">
        <f t="shared" si="7"/>
        <v>6.333333333333333</v>
      </c>
      <c r="L47" s="290">
        <f t="shared" si="7"/>
        <v>6.333333333333333</v>
      </c>
      <c r="M47" s="289">
        <f t="shared" si="7"/>
        <v>393.33333333333331</v>
      </c>
      <c r="N47" s="289">
        <f t="shared" si="7"/>
        <v>516.66666666666663</v>
      </c>
      <c r="O47" s="289">
        <f t="shared" si="7"/>
        <v>5.000000000000001E-2</v>
      </c>
      <c r="P47" s="289">
        <f t="shared" si="7"/>
        <v>1088.6666666666667</v>
      </c>
      <c r="Q47" s="289">
        <f t="shared" si="7"/>
        <v>7</v>
      </c>
      <c r="R47" s="289">
        <f t="shared" si="7"/>
        <v>4.666666666666667</v>
      </c>
      <c r="S47" s="289">
        <f t="shared" si="7"/>
        <v>3.1</v>
      </c>
      <c r="T47" s="289">
        <f t="shared" si="7"/>
        <v>2.1999999999999997</v>
      </c>
      <c r="U47" s="289">
        <f t="shared" si="7"/>
        <v>88.333333333333329</v>
      </c>
      <c r="V47" s="18"/>
      <c r="W47" s="1"/>
      <c r="X47" s="1"/>
    </row>
    <row r="48" spans="1:24" s="197" customFormat="1">
      <c r="A48" s="269"/>
      <c r="B48" s="270"/>
      <c r="C48" s="287" t="s">
        <v>1355</v>
      </c>
      <c r="D48" s="287" t="s">
        <v>1355</v>
      </c>
      <c r="E48" s="288"/>
      <c r="F48" s="289">
        <f>AVERAGE(F40, F41:F42)</f>
        <v>43.666666666666664</v>
      </c>
      <c r="G48" s="289">
        <f t="shared" ref="G48:U48" si="8">AVERAGE(G40, G41:G42)</f>
        <v>20</v>
      </c>
      <c r="H48" s="289">
        <f t="shared" si="8"/>
        <v>0.66666666666666663</v>
      </c>
      <c r="I48" s="289">
        <f t="shared" si="8"/>
        <v>1.6333333333333335</v>
      </c>
      <c r="J48" s="289">
        <f t="shared" si="8"/>
        <v>15</v>
      </c>
      <c r="K48" s="289">
        <f t="shared" si="8"/>
        <v>7.333333333333333</v>
      </c>
      <c r="L48" s="290">
        <f t="shared" si="8"/>
        <v>5</v>
      </c>
      <c r="M48" s="289">
        <f t="shared" si="8"/>
        <v>250.66666666666666</v>
      </c>
      <c r="N48" s="289">
        <f t="shared" si="8"/>
        <v>550</v>
      </c>
      <c r="O48" s="289">
        <f t="shared" si="8"/>
        <v>5.000000000000001E-2</v>
      </c>
      <c r="P48" s="289">
        <f t="shared" si="8"/>
        <v>1176.6666666666667</v>
      </c>
      <c r="Q48" s="289">
        <f t="shared" si="8"/>
        <v>6.666666666666667</v>
      </c>
      <c r="R48" s="289">
        <f t="shared" si="8"/>
        <v>3.5666666666666664</v>
      </c>
      <c r="S48" s="289">
        <f t="shared" si="8"/>
        <v>1.9333333333333333</v>
      </c>
      <c r="T48" s="289">
        <f t="shared" si="8"/>
        <v>2.3000000000000003</v>
      </c>
      <c r="U48" s="289">
        <f t="shared" si="8"/>
        <v>376.33333333333331</v>
      </c>
      <c r="V48" s="18"/>
      <c r="W48" s="1"/>
      <c r="X48" s="1"/>
    </row>
    <row r="49" spans="1:24" s="210" customFormat="1">
      <c r="A49" s="141"/>
      <c r="B49" s="151"/>
      <c r="C49" s="278" t="s">
        <v>1290</v>
      </c>
      <c r="D49" s="292" t="s">
        <v>1290</v>
      </c>
      <c r="E49" s="279"/>
      <c r="F49" s="280">
        <f>AVERAGE(F38:F46)</f>
        <v>53.166666666666664</v>
      </c>
      <c r="G49" s="280">
        <f t="shared" ref="G49:U49" si="9">AVERAGE(G38:G46)</f>
        <v>20</v>
      </c>
      <c r="H49" s="280">
        <f t="shared" si="9"/>
        <v>0.66666666666666663</v>
      </c>
      <c r="I49" s="280">
        <f t="shared" si="9"/>
        <v>2.4555555555555557</v>
      </c>
      <c r="J49" s="280">
        <f t="shared" si="9"/>
        <v>14.833333333333334</v>
      </c>
      <c r="K49" s="280">
        <f t="shared" si="9"/>
        <v>6.7777777777777777</v>
      </c>
      <c r="L49" s="281">
        <f t="shared" si="9"/>
        <v>6.125</v>
      </c>
      <c r="M49" s="280">
        <f t="shared" si="9"/>
        <v>324.33333333333331</v>
      </c>
      <c r="N49" s="280">
        <f t="shared" si="9"/>
        <v>538.88888888888891</v>
      </c>
      <c r="O49" s="280">
        <f t="shared" si="9"/>
        <v>4.9999999999999996E-2</v>
      </c>
      <c r="P49" s="280">
        <f t="shared" si="9"/>
        <v>1164</v>
      </c>
      <c r="Q49" s="280">
        <f t="shared" si="9"/>
        <v>7</v>
      </c>
      <c r="R49" s="280">
        <f t="shared" si="9"/>
        <v>4.3944444444444439</v>
      </c>
      <c r="S49" s="280">
        <f t="shared" si="9"/>
        <v>2.5166666666666666</v>
      </c>
      <c r="T49" s="280">
        <f t="shared" si="9"/>
        <v>2.25</v>
      </c>
      <c r="U49" s="280">
        <f t="shared" si="9"/>
        <v>470.22222222222223</v>
      </c>
      <c r="V49" s="18"/>
      <c r="W49" s="1"/>
      <c r="X49" s="1"/>
    </row>
    <row r="50" spans="1:24">
      <c r="B50" s="21"/>
      <c r="C50" s="2"/>
      <c r="D50" s="2"/>
      <c r="E50" s="2"/>
      <c r="F50" s="2"/>
      <c r="G50" s="2"/>
      <c r="H50" s="2"/>
      <c r="I50" s="2"/>
      <c r="J50" s="2"/>
      <c r="K50" s="2"/>
      <c r="L50" s="2"/>
      <c r="M50" s="2"/>
      <c r="N50" s="2"/>
      <c r="O50" s="2"/>
      <c r="P50" s="2"/>
      <c r="Q50" s="2"/>
      <c r="R50" s="2"/>
      <c r="S50" s="2"/>
      <c r="T50" s="2"/>
      <c r="U50" s="2"/>
      <c r="V50" s="20"/>
    </row>
    <row r="51" spans="1:24">
      <c r="B51" s="23"/>
      <c r="C51" s="23"/>
      <c r="D51" s="23"/>
      <c r="E51" s="23"/>
      <c r="F51" s="23"/>
      <c r="G51" s="23"/>
      <c r="H51" s="23"/>
      <c r="I51" s="23"/>
      <c r="J51" s="23"/>
      <c r="K51" s="23"/>
      <c r="L51" s="23"/>
      <c r="M51" s="23"/>
      <c r="N51" s="23"/>
      <c r="O51" s="23"/>
      <c r="P51" s="23"/>
      <c r="Q51" s="23"/>
      <c r="R51" s="23"/>
      <c r="S51" s="23"/>
      <c r="T51" s="23"/>
      <c r="U51" s="23"/>
      <c r="V51" s="23"/>
    </row>
    <row r="52" spans="1:24">
      <c r="B52" s="23"/>
      <c r="C52" s="91" t="s">
        <v>1356</v>
      </c>
      <c r="D52" s="23"/>
      <c r="E52" s="23"/>
      <c r="F52" s="23"/>
      <c r="G52" s="23"/>
      <c r="H52" s="23"/>
      <c r="I52" s="23"/>
      <c r="J52" s="23"/>
      <c r="K52" s="23"/>
      <c r="L52" s="23"/>
      <c r="M52" s="23"/>
      <c r="N52" s="23"/>
      <c r="O52" s="23"/>
      <c r="P52" s="23"/>
      <c r="Q52" s="23"/>
      <c r="R52" s="23"/>
      <c r="S52" s="23"/>
      <c r="T52" s="23"/>
      <c r="U52" s="23"/>
      <c r="V52" s="23"/>
    </row>
    <row r="53" spans="1:24">
      <c r="B53" s="23"/>
      <c r="C53" s="91" t="s">
        <v>1357</v>
      </c>
      <c r="D53" s="23"/>
      <c r="E53" s="23"/>
      <c r="F53" s="23"/>
      <c r="G53" s="23"/>
      <c r="H53" s="23"/>
      <c r="I53" s="23"/>
      <c r="J53" s="23"/>
      <c r="K53" s="23"/>
      <c r="L53" s="23"/>
      <c r="M53" s="23"/>
      <c r="N53" s="23"/>
      <c r="O53" s="23"/>
      <c r="P53" s="23"/>
      <c r="Q53" s="23"/>
      <c r="R53" s="23"/>
      <c r="S53" s="23"/>
      <c r="T53" s="23"/>
      <c r="U53" s="23"/>
      <c r="V53" s="23"/>
    </row>
    <row r="54" spans="1:24">
      <c r="B54" s="23"/>
      <c r="C54" s="91" t="s">
        <v>1358</v>
      </c>
      <c r="D54" s="23"/>
      <c r="E54" s="23"/>
      <c r="F54" s="23"/>
      <c r="G54" s="23"/>
      <c r="H54" s="23"/>
      <c r="I54" s="23"/>
      <c r="J54" s="23"/>
      <c r="K54" s="23"/>
      <c r="L54" s="23"/>
      <c r="M54" s="23"/>
      <c r="N54" s="23"/>
      <c r="O54" s="23"/>
      <c r="P54" s="23"/>
      <c r="Q54" s="23"/>
      <c r="R54" s="23"/>
      <c r="S54" s="23"/>
      <c r="T54" s="23"/>
      <c r="U54" s="23"/>
      <c r="V54" s="23"/>
    </row>
    <row r="55" spans="1:24">
      <c r="B55" s="23"/>
      <c r="C55" s="91" t="s">
        <v>1359</v>
      </c>
      <c r="D55" s="23"/>
      <c r="E55" s="23"/>
      <c r="F55" s="23"/>
      <c r="G55" s="23"/>
      <c r="H55" s="23"/>
      <c r="I55" s="23"/>
      <c r="J55" s="23"/>
      <c r="K55" s="23"/>
      <c r="L55" s="23"/>
      <c r="M55" s="23"/>
      <c r="N55" s="23"/>
      <c r="O55" s="23"/>
      <c r="P55" s="23"/>
      <c r="Q55" s="23"/>
      <c r="R55" s="23"/>
      <c r="S55" s="23"/>
      <c r="T55" s="23"/>
      <c r="U55" s="23"/>
      <c r="V55" s="23"/>
    </row>
    <row r="56" spans="1:24">
      <c r="B56" s="23"/>
      <c r="C56" s="91" t="s">
        <v>1360</v>
      </c>
      <c r="D56" s="23"/>
      <c r="E56" s="23"/>
      <c r="F56" s="23"/>
      <c r="G56" s="23"/>
      <c r="H56" s="23"/>
      <c r="I56" s="23"/>
      <c r="J56" s="23"/>
      <c r="K56" s="23"/>
      <c r="L56" s="23"/>
      <c r="M56" s="23"/>
      <c r="N56" s="23"/>
      <c r="O56" s="23"/>
      <c r="P56" s="23"/>
      <c r="Q56" s="23"/>
      <c r="R56" s="23"/>
      <c r="S56" s="23"/>
      <c r="T56" s="23"/>
      <c r="U56" s="23"/>
      <c r="V56" s="23"/>
    </row>
    <row r="57" spans="1:24">
      <c r="B57" s="23"/>
      <c r="C57" s="91" t="s">
        <v>1361</v>
      </c>
      <c r="D57" s="23"/>
      <c r="E57" s="23"/>
      <c r="F57" s="23"/>
      <c r="G57" s="23"/>
      <c r="H57" s="23"/>
      <c r="I57" s="23"/>
      <c r="J57" s="23"/>
      <c r="K57" s="23"/>
      <c r="L57" s="23"/>
      <c r="M57" s="23"/>
      <c r="N57" s="23"/>
      <c r="O57" s="23"/>
      <c r="P57" s="23"/>
      <c r="Q57" s="23"/>
      <c r="R57" s="23"/>
      <c r="S57" s="23"/>
      <c r="T57" s="23"/>
      <c r="U57" s="23"/>
      <c r="V57" s="23"/>
    </row>
    <row r="58" spans="1:24">
      <c r="B58" s="23"/>
      <c r="C58" s="23"/>
      <c r="D58" s="23"/>
      <c r="E58" s="23"/>
      <c r="F58" s="23"/>
      <c r="G58" s="23"/>
      <c r="H58" s="23"/>
      <c r="I58" s="23"/>
      <c r="J58" s="23"/>
      <c r="K58" s="23"/>
      <c r="L58" s="23"/>
      <c r="M58" s="23"/>
      <c r="N58" s="23"/>
      <c r="O58" s="23"/>
      <c r="P58" s="23"/>
      <c r="Q58" s="23"/>
      <c r="R58" s="23"/>
      <c r="S58" s="23"/>
      <c r="T58" s="23"/>
      <c r="U58" s="23"/>
      <c r="V58" s="23"/>
    </row>
    <row r="59" spans="1:24" ht="18">
      <c r="C59" s="24" t="s">
        <v>635</v>
      </c>
    </row>
    <row r="61" spans="1:24">
      <c r="C61" s="1" t="s">
        <v>1362</v>
      </c>
    </row>
    <row r="84" spans="3:21">
      <c r="C84" s="296" t="s">
        <v>1363</v>
      </c>
    </row>
    <row r="85" spans="3:21">
      <c r="C85" s="626" t="s">
        <v>490</v>
      </c>
      <c r="D85" s="626" t="s">
        <v>287</v>
      </c>
      <c r="E85" s="701" t="s">
        <v>1311</v>
      </c>
      <c r="F85" s="701" t="s">
        <v>1312</v>
      </c>
      <c r="G85" s="703"/>
      <c r="H85" s="703"/>
      <c r="I85" s="703"/>
      <c r="J85" s="703"/>
      <c r="K85" s="703"/>
      <c r="L85" s="703"/>
      <c r="M85" s="703"/>
      <c r="N85" s="703"/>
      <c r="O85" s="703"/>
      <c r="P85" s="703"/>
      <c r="Q85" s="703"/>
      <c r="R85" s="703"/>
      <c r="S85" s="703"/>
      <c r="T85" s="703"/>
      <c r="U85" s="704"/>
    </row>
    <row r="86" spans="3:21">
      <c r="C86" s="700"/>
      <c r="D86" s="700"/>
      <c r="E86" s="702"/>
      <c r="F86" s="111" t="s">
        <v>1313</v>
      </c>
      <c r="G86" s="111" t="s">
        <v>1314</v>
      </c>
      <c r="H86" s="111" t="s">
        <v>1315</v>
      </c>
      <c r="I86" s="111" t="s">
        <v>1316</v>
      </c>
      <c r="J86" s="111" t="s">
        <v>1317</v>
      </c>
      <c r="K86" s="111" t="s">
        <v>1364</v>
      </c>
      <c r="L86" s="111" t="s">
        <v>1318</v>
      </c>
      <c r="M86" s="111" t="s">
        <v>1319</v>
      </c>
      <c r="N86" s="111" t="s">
        <v>1320</v>
      </c>
      <c r="O86" s="111" t="s">
        <v>1321</v>
      </c>
      <c r="P86" s="111" t="s">
        <v>1322</v>
      </c>
      <c r="Q86" s="111" t="s">
        <v>1323</v>
      </c>
      <c r="R86" s="111" t="s">
        <v>1324</v>
      </c>
      <c r="S86" s="111" t="s">
        <v>1325</v>
      </c>
      <c r="T86" s="111" t="s">
        <v>1326</v>
      </c>
      <c r="U86" s="111" t="s">
        <v>1327</v>
      </c>
    </row>
    <row r="87" spans="3:21">
      <c r="C87" s="627"/>
      <c r="D87" s="627"/>
      <c r="E87" s="627"/>
      <c r="F87" s="10" t="s">
        <v>1328</v>
      </c>
      <c r="G87" s="10" t="s">
        <v>1328</v>
      </c>
      <c r="H87" s="10" t="s">
        <v>1328</v>
      </c>
      <c r="I87" s="10" t="s">
        <v>1328</v>
      </c>
      <c r="J87" s="10" t="s">
        <v>1328</v>
      </c>
      <c r="K87" s="10" t="s">
        <v>1328</v>
      </c>
      <c r="L87" s="10" t="s">
        <v>1328</v>
      </c>
      <c r="M87" s="10" t="s">
        <v>1328</v>
      </c>
      <c r="N87" s="10" t="s">
        <v>1328</v>
      </c>
      <c r="O87" s="10" t="s">
        <v>1328</v>
      </c>
      <c r="P87" s="10" t="s">
        <v>1328</v>
      </c>
      <c r="Q87" s="10" t="s">
        <v>1328</v>
      </c>
      <c r="R87" s="10" t="s">
        <v>1328</v>
      </c>
      <c r="S87" s="10" t="s">
        <v>1328</v>
      </c>
      <c r="T87" s="10" t="s">
        <v>1328</v>
      </c>
      <c r="U87" s="10" t="s">
        <v>1328</v>
      </c>
    </row>
    <row r="88" spans="3:21">
      <c r="C88" s="297" t="s">
        <v>1329</v>
      </c>
      <c r="D88" s="298" t="s">
        <v>1330</v>
      </c>
      <c r="E88" s="299">
        <v>43668</v>
      </c>
      <c r="F88" s="293">
        <v>6</v>
      </c>
      <c r="G88" s="293" t="s">
        <v>1365</v>
      </c>
      <c r="H88" s="293" t="s">
        <v>1366</v>
      </c>
      <c r="I88" s="293" t="s">
        <v>1366</v>
      </c>
      <c r="J88" s="293">
        <v>9</v>
      </c>
      <c r="K88" s="293">
        <v>5</v>
      </c>
      <c r="L88" s="293"/>
      <c r="M88" s="293">
        <v>48</v>
      </c>
      <c r="N88" s="293">
        <v>170</v>
      </c>
      <c r="O88" s="293" t="s">
        <v>1367</v>
      </c>
      <c r="P88" s="293">
        <v>542</v>
      </c>
      <c r="Q88" s="293">
        <v>5</v>
      </c>
      <c r="R88" s="293" t="s">
        <v>1368</v>
      </c>
      <c r="S88" s="293" t="s">
        <v>1368</v>
      </c>
      <c r="T88" s="293" t="s">
        <v>1368</v>
      </c>
      <c r="U88" s="293">
        <v>51</v>
      </c>
    </row>
    <row r="89" spans="3:21">
      <c r="C89" s="300" t="s">
        <v>1329</v>
      </c>
      <c r="D89" s="301" t="s">
        <v>1331</v>
      </c>
      <c r="E89" s="302">
        <v>43668</v>
      </c>
      <c r="F89" s="303" t="s">
        <v>1368</v>
      </c>
      <c r="G89" s="303" t="s">
        <v>1365</v>
      </c>
      <c r="H89" s="303" t="s">
        <v>1366</v>
      </c>
      <c r="I89" s="303" t="s">
        <v>1366</v>
      </c>
      <c r="J89" s="303">
        <v>10</v>
      </c>
      <c r="K89" s="303">
        <v>4</v>
      </c>
      <c r="L89" s="294"/>
      <c r="M89" s="303">
        <v>29</v>
      </c>
      <c r="N89" s="293">
        <v>200</v>
      </c>
      <c r="O89" s="293" t="s">
        <v>1367</v>
      </c>
      <c r="P89" s="303">
        <v>424</v>
      </c>
      <c r="Q89" s="303">
        <v>4</v>
      </c>
      <c r="R89" s="293" t="s">
        <v>1368</v>
      </c>
      <c r="S89" s="293" t="s">
        <v>1368</v>
      </c>
      <c r="T89" s="293" t="s">
        <v>1368</v>
      </c>
      <c r="U89" s="303">
        <v>18</v>
      </c>
    </row>
    <row r="90" spans="3:21">
      <c r="C90" s="300" t="s">
        <v>1329</v>
      </c>
      <c r="D90" s="301" t="s">
        <v>1332</v>
      </c>
      <c r="E90" s="304" t="s">
        <v>1333</v>
      </c>
      <c r="F90" s="303">
        <v>13</v>
      </c>
      <c r="G90" s="303" t="s">
        <v>1365</v>
      </c>
      <c r="H90" s="303" t="s">
        <v>1366</v>
      </c>
      <c r="I90" s="303" t="s">
        <v>1366</v>
      </c>
      <c r="J90" s="303">
        <v>12</v>
      </c>
      <c r="K90" s="303">
        <v>4</v>
      </c>
      <c r="L90" s="294">
        <v>4</v>
      </c>
      <c r="M90" s="303">
        <v>91</v>
      </c>
      <c r="N90" s="293">
        <v>120</v>
      </c>
      <c r="O90" s="293" t="s">
        <v>1367</v>
      </c>
      <c r="P90" s="303">
        <v>936</v>
      </c>
      <c r="Q90" s="303">
        <v>5</v>
      </c>
      <c r="R90" s="293">
        <v>5</v>
      </c>
      <c r="S90" s="293" t="s">
        <v>1368</v>
      </c>
      <c r="T90" s="293" t="s">
        <v>1368</v>
      </c>
      <c r="U90" s="303">
        <v>124</v>
      </c>
    </row>
    <row r="91" spans="3:21">
      <c r="C91" s="300" t="s">
        <v>1329</v>
      </c>
      <c r="D91" s="301" t="s">
        <v>1334</v>
      </c>
      <c r="E91" s="304" t="s">
        <v>1333</v>
      </c>
      <c r="F91" s="303">
        <v>20</v>
      </c>
      <c r="G91" s="303" t="s">
        <v>1365</v>
      </c>
      <c r="H91" s="303" t="s">
        <v>1366</v>
      </c>
      <c r="I91" s="303" t="s">
        <v>1366</v>
      </c>
      <c r="J91" s="303">
        <v>8</v>
      </c>
      <c r="K91" s="303">
        <v>3</v>
      </c>
      <c r="L91" s="294">
        <v>3</v>
      </c>
      <c r="M91" s="303">
        <v>63</v>
      </c>
      <c r="N91" s="293">
        <v>200</v>
      </c>
      <c r="O91" s="293" t="s">
        <v>1367</v>
      </c>
      <c r="P91" s="303">
        <v>1900</v>
      </c>
      <c r="Q91" s="303">
        <v>4</v>
      </c>
      <c r="R91" s="293">
        <v>22</v>
      </c>
      <c r="S91" s="293" t="s">
        <v>1368</v>
      </c>
      <c r="T91" s="293" t="s">
        <v>1368</v>
      </c>
      <c r="U91" s="303">
        <v>50</v>
      </c>
    </row>
    <row r="92" spans="3:21">
      <c r="C92" s="300" t="s">
        <v>1329</v>
      </c>
      <c r="D92" s="301" t="s">
        <v>1335</v>
      </c>
      <c r="E92" s="304" t="s">
        <v>1333</v>
      </c>
      <c r="F92" s="303">
        <v>42</v>
      </c>
      <c r="G92" s="303" t="s">
        <v>1365</v>
      </c>
      <c r="H92" s="303" t="s">
        <v>1366</v>
      </c>
      <c r="I92" s="303" t="s">
        <v>1366</v>
      </c>
      <c r="J92" s="303">
        <v>9</v>
      </c>
      <c r="K92" s="303">
        <v>3</v>
      </c>
      <c r="L92" s="294">
        <v>3</v>
      </c>
      <c r="M92" s="303">
        <v>48</v>
      </c>
      <c r="N92" s="293">
        <v>260</v>
      </c>
      <c r="O92" s="293" t="s">
        <v>1367</v>
      </c>
      <c r="P92" s="303">
        <v>629</v>
      </c>
      <c r="Q92" s="303">
        <v>4</v>
      </c>
      <c r="R92" s="293">
        <v>11</v>
      </c>
      <c r="S92" s="293" t="s">
        <v>1368</v>
      </c>
      <c r="T92" s="293" t="s">
        <v>1368</v>
      </c>
      <c r="U92" s="303">
        <v>30</v>
      </c>
    </row>
    <row r="93" spans="3:21">
      <c r="C93" s="278" t="s">
        <v>1336</v>
      </c>
      <c r="D93" s="278" t="s">
        <v>1336</v>
      </c>
      <c r="E93" s="288"/>
      <c r="F93" s="280">
        <v>16.7</v>
      </c>
      <c r="G93" s="280">
        <v>25</v>
      </c>
      <c r="H93" s="280">
        <v>0.5</v>
      </c>
      <c r="I93" s="280">
        <v>0.5</v>
      </c>
      <c r="J93" s="280">
        <v>9.6</v>
      </c>
      <c r="K93" s="280">
        <v>3.8</v>
      </c>
      <c r="L93" s="281">
        <v>3.3333333333333335</v>
      </c>
      <c r="M93" s="280">
        <v>55.8</v>
      </c>
      <c r="N93" s="280">
        <v>190</v>
      </c>
      <c r="O93" s="280">
        <v>0.05</v>
      </c>
      <c r="P93" s="280">
        <v>886.2</v>
      </c>
      <c r="Q93" s="280">
        <v>4.4000000000000004</v>
      </c>
      <c r="R93" s="280">
        <v>8.6</v>
      </c>
      <c r="S93" s="280">
        <v>2.5</v>
      </c>
      <c r="T93" s="280">
        <v>2.5</v>
      </c>
      <c r="U93" s="280">
        <v>54.6</v>
      </c>
    </row>
    <row r="94" spans="3:21">
      <c r="C94" s="234"/>
      <c r="D94" s="234"/>
      <c r="E94" s="234"/>
      <c r="F94" s="286"/>
      <c r="G94" s="286"/>
      <c r="H94" s="286"/>
      <c r="I94" s="286"/>
      <c r="J94" s="286"/>
      <c r="K94" s="286"/>
      <c r="L94" s="286"/>
      <c r="M94" s="286"/>
      <c r="N94" s="286"/>
      <c r="O94" s="286"/>
      <c r="P94" s="286"/>
      <c r="Q94" s="286"/>
      <c r="R94" s="286"/>
      <c r="S94" s="286"/>
      <c r="T94" s="286"/>
      <c r="U94" s="286"/>
    </row>
    <row r="95" spans="3:21">
      <c r="C95" s="305" t="s">
        <v>1337</v>
      </c>
      <c r="D95" s="306" t="s">
        <v>1338</v>
      </c>
      <c r="E95" s="307">
        <v>45934</v>
      </c>
      <c r="F95" s="293">
        <v>36</v>
      </c>
      <c r="G95" s="293" t="s">
        <v>1365</v>
      </c>
      <c r="H95" s="293" t="s">
        <v>1366</v>
      </c>
      <c r="I95" s="293" t="s">
        <v>1366</v>
      </c>
      <c r="J95" s="293">
        <v>9</v>
      </c>
      <c r="K95" s="293">
        <v>3</v>
      </c>
      <c r="L95" s="293">
        <v>3</v>
      </c>
      <c r="M95" s="293">
        <v>118</v>
      </c>
      <c r="N95" s="293">
        <v>310</v>
      </c>
      <c r="O95" s="293" t="s">
        <v>1367</v>
      </c>
      <c r="P95" s="293">
        <v>834</v>
      </c>
      <c r="Q95" s="293">
        <v>5</v>
      </c>
      <c r="R95" s="293">
        <v>8</v>
      </c>
      <c r="S95" s="293" t="s">
        <v>1368</v>
      </c>
      <c r="T95" s="293" t="s">
        <v>1368</v>
      </c>
      <c r="U95" s="293">
        <v>142</v>
      </c>
    </row>
    <row r="96" spans="3:21">
      <c r="C96" s="278" t="s">
        <v>1338</v>
      </c>
      <c r="D96" s="278" t="s">
        <v>1338</v>
      </c>
      <c r="E96" s="279"/>
      <c r="F96" s="280">
        <f>F95</f>
        <v>36</v>
      </c>
      <c r="G96" s="280" t="str">
        <f t="shared" ref="G96:U96" si="10">G95</f>
        <v>&lt;50</v>
      </c>
      <c r="H96" s="280" t="str">
        <f t="shared" si="10"/>
        <v>&lt;1</v>
      </c>
      <c r="I96" s="280" t="str">
        <f t="shared" si="10"/>
        <v>&lt;1</v>
      </c>
      <c r="J96" s="280">
        <f t="shared" si="10"/>
        <v>9</v>
      </c>
      <c r="K96" s="280">
        <f t="shared" si="10"/>
        <v>3</v>
      </c>
      <c r="L96" s="281">
        <f t="shared" si="10"/>
        <v>3</v>
      </c>
      <c r="M96" s="280">
        <f t="shared" si="10"/>
        <v>118</v>
      </c>
      <c r="N96" s="280">
        <f t="shared" si="10"/>
        <v>310</v>
      </c>
      <c r="O96" s="280" t="str">
        <f t="shared" si="10"/>
        <v>&lt;0.1</v>
      </c>
      <c r="P96" s="280">
        <f t="shared" si="10"/>
        <v>834</v>
      </c>
      <c r="Q96" s="280">
        <f t="shared" si="10"/>
        <v>5</v>
      </c>
      <c r="R96" s="280">
        <f t="shared" si="10"/>
        <v>8</v>
      </c>
      <c r="S96" s="280" t="str">
        <f t="shared" si="10"/>
        <v>&lt;5</v>
      </c>
      <c r="T96" s="280" t="str">
        <f t="shared" si="10"/>
        <v>&lt;5</v>
      </c>
      <c r="U96" s="280">
        <f t="shared" si="10"/>
        <v>142</v>
      </c>
    </row>
    <row r="97" spans="3:21">
      <c r="C97" s="282"/>
      <c r="D97" s="282"/>
      <c r="E97" s="282"/>
      <c r="F97" s="283"/>
      <c r="G97" s="283"/>
      <c r="H97" s="283"/>
      <c r="I97" s="283"/>
      <c r="J97" s="283"/>
      <c r="K97" s="283"/>
      <c r="L97" s="283"/>
      <c r="M97" s="283"/>
      <c r="N97" s="283"/>
      <c r="O97" s="283"/>
      <c r="P97" s="283"/>
      <c r="Q97" s="283"/>
      <c r="R97" s="283"/>
      <c r="S97" s="283"/>
      <c r="T97" s="283"/>
      <c r="U97" s="283"/>
    </row>
    <row r="98" spans="3:21">
      <c r="C98" s="305" t="s">
        <v>1339</v>
      </c>
      <c r="D98" s="306" t="s">
        <v>1340</v>
      </c>
      <c r="E98" s="307">
        <v>45934</v>
      </c>
      <c r="F98" s="293" t="s">
        <v>1368</v>
      </c>
      <c r="G98" s="293" t="s">
        <v>1365</v>
      </c>
      <c r="H98" s="293" t="s">
        <v>1366</v>
      </c>
      <c r="I98" s="293" t="s">
        <v>1366</v>
      </c>
      <c r="J98" s="293">
        <v>9</v>
      </c>
      <c r="K98" s="293">
        <v>6</v>
      </c>
      <c r="L98" s="295">
        <v>6</v>
      </c>
      <c r="M98" s="293">
        <v>49</v>
      </c>
      <c r="N98" s="293">
        <v>390</v>
      </c>
      <c r="O98" s="293" t="s">
        <v>1367</v>
      </c>
      <c r="P98" s="293">
        <v>1230</v>
      </c>
      <c r="Q98" s="293">
        <v>7</v>
      </c>
      <c r="R98" s="293" t="s">
        <v>1368</v>
      </c>
      <c r="S98" s="293" t="s">
        <v>1368</v>
      </c>
      <c r="T98" s="293" t="s">
        <v>1368</v>
      </c>
      <c r="U98" s="293">
        <v>44</v>
      </c>
    </row>
    <row r="99" spans="3:21">
      <c r="C99" s="305" t="s">
        <v>1339</v>
      </c>
      <c r="D99" s="306" t="s">
        <v>1340</v>
      </c>
      <c r="E99" s="307">
        <v>45934</v>
      </c>
      <c r="F99" s="293" t="s">
        <v>1368</v>
      </c>
      <c r="G99" s="293" t="s">
        <v>1365</v>
      </c>
      <c r="H99" s="293" t="s">
        <v>1366</v>
      </c>
      <c r="I99" s="293" t="s">
        <v>1366</v>
      </c>
      <c r="J99" s="293">
        <v>7</v>
      </c>
      <c r="K99" s="293">
        <v>4</v>
      </c>
      <c r="L99" s="295">
        <v>4</v>
      </c>
      <c r="M99" s="293">
        <v>65</v>
      </c>
      <c r="N99" s="293">
        <v>300</v>
      </c>
      <c r="O99" s="293" t="s">
        <v>1367</v>
      </c>
      <c r="P99" s="293">
        <v>1680</v>
      </c>
      <c r="Q99" s="293">
        <v>6</v>
      </c>
      <c r="R99" s="293" t="s">
        <v>1368</v>
      </c>
      <c r="S99" s="293" t="s">
        <v>1368</v>
      </c>
      <c r="T99" s="293" t="s">
        <v>1368</v>
      </c>
      <c r="U99" s="293">
        <v>199</v>
      </c>
    </row>
    <row r="100" spans="3:21">
      <c r="C100" s="305" t="s">
        <v>1339</v>
      </c>
      <c r="D100" s="306" t="s">
        <v>1341</v>
      </c>
      <c r="E100" s="307">
        <v>39790</v>
      </c>
      <c r="F100" s="293">
        <v>17</v>
      </c>
      <c r="G100" s="293">
        <v>10</v>
      </c>
      <c r="H100" s="293">
        <v>1</v>
      </c>
      <c r="I100" s="293">
        <v>0.2</v>
      </c>
      <c r="J100" s="293">
        <v>22</v>
      </c>
      <c r="K100" s="293">
        <v>13</v>
      </c>
      <c r="L100" s="293"/>
      <c r="M100" s="293">
        <v>205</v>
      </c>
      <c r="N100" s="293">
        <v>950</v>
      </c>
      <c r="O100" s="293">
        <v>0.05</v>
      </c>
      <c r="P100" s="293">
        <v>1320</v>
      </c>
      <c r="Q100" s="293">
        <v>13</v>
      </c>
      <c r="R100" s="293">
        <v>3.4</v>
      </c>
      <c r="S100" s="293">
        <v>0.3</v>
      </c>
      <c r="T100" s="293">
        <v>1</v>
      </c>
      <c r="U100" s="293">
        <v>70</v>
      </c>
    </row>
    <row r="101" spans="3:21">
      <c r="C101" s="305" t="s">
        <v>1339</v>
      </c>
      <c r="D101" s="306" t="s">
        <v>1342</v>
      </c>
      <c r="E101" s="307">
        <v>45934</v>
      </c>
      <c r="F101" s="293" t="s">
        <v>1368</v>
      </c>
      <c r="G101" s="293" t="s">
        <v>1365</v>
      </c>
      <c r="H101" s="293" t="s">
        <v>1366</v>
      </c>
      <c r="I101" s="293" t="s">
        <v>1366</v>
      </c>
      <c r="J101" s="293">
        <v>10</v>
      </c>
      <c r="K101" s="293">
        <v>6</v>
      </c>
      <c r="L101" s="293">
        <v>6</v>
      </c>
      <c r="M101" s="293">
        <v>78</v>
      </c>
      <c r="N101" s="293">
        <v>350</v>
      </c>
      <c r="O101" s="293" t="s">
        <v>1367</v>
      </c>
      <c r="P101" s="293">
        <v>520</v>
      </c>
      <c r="Q101" s="293">
        <v>8</v>
      </c>
      <c r="R101" s="293" t="s">
        <v>1368</v>
      </c>
      <c r="S101" s="293" t="s">
        <v>1368</v>
      </c>
      <c r="T101" s="293" t="s">
        <v>1368</v>
      </c>
      <c r="U101" s="293">
        <v>29</v>
      </c>
    </row>
    <row r="102" spans="3:21">
      <c r="C102" s="305" t="s">
        <v>1339</v>
      </c>
      <c r="D102" s="306" t="s">
        <v>1342</v>
      </c>
      <c r="E102" s="307">
        <v>45934</v>
      </c>
      <c r="F102" s="293" t="s">
        <v>1368</v>
      </c>
      <c r="G102" s="293" t="s">
        <v>1365</v>
      </c>
      <c r="H102" s="293" t="s">
        <v>1366</v>
      </c>
      <c r="I102" s="293" t="s">
        <v>1366</v>
      </c>
      <c r="J102" s="293">
        <v>8</v>
      </c>
      <c r="K102" s="293">
        <v>5</v>
      </c>
      <c r="L102" s="293">
        <v>5</v>
      </c>
      <c r="M102" s="293">
        <v>43</v>
      </c>
      <c r="N102" s="293">
        <v>330</v>
      </c>
      <c r="O102" s="293" t="s">
        <v>1367</v>
      </c>
      <c r="P102" s="293">
        <v>662</v>
      </c>
      <c r="Q102" s="293">
        <v>6</v>
      </c>
      <c r="R102" s="293" t="s">
        <v>1368</v>
      </c>
      <c r="S102" s="293" t="s">
        <v>1368</v>
      </c>
      <c r="T102" s="293" t="s">
        <v>1368</v>
      </c>
      <c r="U102" s="293">
        <v>151</v>
      </c>
    </row>
    <row r="103" spans="3:21">
      <c r="C103" s="278" t="s">
        <v>1343</v>
      </c>
      <c r="D103" s="278" t="s">
        <v>1343</v>
      </c>
      <c r="E103" s="279"/>
      <c r="F103" s="280">
        <v>5.4</v>
      </c>
      <c r="G103" s="280">
        <v>22</v>
      </c>
      <c r="H103" s="280">
        <v>0.6</v>
      </c>
      <c r="I103" s="280">
        <v>0.44000000000000006</v>
      </c>
      <c r="J103" s="280">
        <v>11.2</v>
      </c>
      <c r="K103" s="280">
        <v>6.8</v>
      </c>
      <c r="L103" s="281">
        <v>5.25</v>
      </c>
      <c r="M103" s="280">
        <v>88</v>
      </c>
      <c r="N103" s="280">
        <v>464</v>
      </c>
      <c r="O103" s="280">
        <v>0.05</v>
      </c>
      <c r="P103" s="280">
        <v>1082.4000000000001</v>
      </c>
      <c r="Q103" s="280">
        <v>8</v>
      </c>
      <c r="R103" s="280">
        <v>2.68</v>
      </c>
      <c r="S103" s="280">
        <v>2.06</v>
      </c>
      <c r="T103" s="280">
        <v>2.2000000000000002</v>
      </c>
      <c r="U103" s="280">
        <v>98.6</v>
      </c>
    </row>
    <row r="104" spans="3:21">
      <c r="C104" s="234"/>
      <c r="D104" s="234"/>
      <c r="E104" s="234"/>
      <c r="F104" s="286"/>
      <c r="G104" s="286"/>
      <c r="H104" s="286"/>
      <c r="I104" s="286"/>
      <c r="J104" s="286"/>
      <c r="K104" s="286"/>
      <c r="L104" s="286"/>
      <c r="M104" s="286"/>
      <c r="N104" s="286"/>
      <c r="O104" s="286"/>
      <c r="P104" s="286"/>
      <c r="Q104" s="286"/>
      <c r="R104" s="286"/>
      <c r="S104" s="286"/>
      <c r="T104" s="286"/>
      <c r="U104" s="286"/>
    </row>
    <row r="105" spans="3:21">
      <c r="C105" s="297" t="s">
        <v>1344</v>
      </c>
      <c r="D105" s="298" t="s">
        <v>1344</v>
      </c>
      <c r="E105" s="299">
        <v>43431</v>
      </c>
      <c r="F105" s="293">
        <v>54</v>
      </c>
      <c r="G105" s="293" t="s">
        <v>1365</v>
      </c>
      <c r="H105" s="293" t="s">
        <v>1366</v>
      </c>
      <c r="I105" s="293">
        <v>1</v>
      </c>
      <c r="J105" s="293">
        <v>15</v>
      </c>
      <c r="K105" s="293">
        <v>11</v>
      </c>
      <c r="L105" s="293">
        <v>11</v>
      </c>
      <c r="M105" s="293">
        <v>309</v>
      </c>
      <c r="N105" s="293">
        <v>260</v>
      </c>
      <c r="O105" s="293" t="s">
        <v>1367</v>
      </c>
      <c r="P105" s="293">
        <v>1080</v>
      </c>
      <c r="Q105" s="293">
        <v>8</v>
      </c>
      <c r="R105" s="293">
        <v>7</v>
      </c>
      <c r="S105" s="293" t="s">
        <v>1368</v>
      </c>
      <c r="T105" s="293" t="s">
        <v>1368</v>
      </c>
      <c r="U105" s="293">
        <v>116</v>
      </c>
    </row>
    <row r="106" spans="3:21">
      <c r="C106" s="297" t="s">
        <v>1344</v>
      </c>
      <c r="D106" s="298" t="s">
        <v>1344</v>
      </c>
      <c r="E106" s="299">
        <v>39790</v>
      </c>
      <c r="F106" s="293">
        <v>75.766999999999996</v>
      </c>
      <c r="G106" s="293">
        <v>10</v>
      </c>
      <c r="H106" s="293">
        <v>2.6</v>
      </c>
      <c r="I106" s="293">
        <v>2.1160000000000001</v>
      </c>
      <c r="J106" s="293">
        <v>20</v>
      </c>
      <c r="K106" s="293">
        <v>12.395</v>
      </c>
      <c r="L106" s="293">
        <v>12.395</v>
      </c>
      <c r="M106" s="293">
        <v>417.209</v>
      </c>
      <c r="N106" s="293">
        <v>950</v>
      </c>
      <c r="O106" s="293">
        <v>0.05</v>
      </c>
      <c r="P106" s="293">
        <v>950</v>
      </c>
      <c r="Q106" s="293">
        <v>8.0470000000000006</v>
      </c>
      <c r="R106" s="293">
        <v>52.418999999999997</v>
      </c>
      <c r="S106" s="293">
        <v>0.2</v>
      </c>
      <c r="T106" s="293">
        <v>1.5</v>
      </c>
      <c r="U106" s="293">
        <v>70</v>
      </c>
    </row>
    <row r="107" spans="3:21">
      <c r="C107" s="278" t="s">
        <v>1345</v>
      </c>
      <c r="D107" s="278" t="s">
        <v>1345</v>
      </c>
      <c r="E107" s="288"/>
      <c r="F107" s="280">
        <v>64.883499999999998</v>
      </c>
      <c r="G107" s="280">
        <v>17.5</v>
      </c>
      <c r="H107" s="280">
        <v>1.55</v>
      </c>
      <c r="I107" s="280">
        <v>1.5580000000000001</v>
      </c>
      <c r="J107" s="280">
        <v>17.5</v>
      </c>
      <c r="K107" s="280">
        <v>11.6975</v>
      </c>
      <c r="L107" s="281">
        <v>11.6975</v>
      </c>
      <c r="M107" s="280">
        <v>363.10450000000003</v>
      </c>
      <c r="N107" s="280">
        <v>605</v>
      </c>
      <c r="O107" s="280">
        <v>0.05</v>
      </c>
      <c r="P107" s="280">
        <v>1015</v>
      </c>
      <c r="Q107" s="280">
        <v>8.0235000000000003</v>
      </c>
      <c r="R107" s="280">
        <v>29.709499999999998</v>
      </c>
      <c r="S107" s="280">
        <v>1.35</v>
      </c>
      <c r="T107" s="280">
        <v>2</v>
      </c>
      <c r="U107" s="280">
        <v>93</v>
      </c>
    </row>
    <row r="108" spans="3:21">
      <c r="C108" s="234"/>
      <c r="D108" s="234"/>
      <c r="E108" s="234"/>
      <c r="F108" s="286"/>
      <c r="G108" s="286"/>
      <c r="H108" s="286"/>
      <c r="I108" s="286"/>
      <c r="J108" s="286"/>
      <c r="K108" s="286"/>
      <c r="L108" s="286"/>
      <c r="M108" s="286"/>
      <c r="N108" s="286"/>
      <c r="O108" s="286"/>
      <c r="P108" s="286"/>
      <c r="Q108" s="286"/>
      <c r="R108" s="286"/>
      <c r="S108" s="286"/>
      <c r="T108" s="286"/>
      <c r="U108" s="286"/>
    </row>
    <row r="109" spans="3:21">
      <c r="C109" s="305" t="s">
        <v>1346</v>
      </c>
      <c r="D109" s="306" t="s">
        <v>1346</v>
      </c>
      <c r="E109" s="307">
        <v>45999</v>
      </c>
      <c r="F109" s="293">
        <v>22</v>
      </c>
      <c r="G109" s="293" t="s">
        <v>1365</v>
      </c>
      <c r="H109" s="293" t="s">
        <v>1366</v>
      </c>
      <c r="I109" s="293" t="s">
        <v>1366</v>
      </c>
      <c r="J109" s="293">
        <v>6</v>
      </c>
      <c r="K109" s="293">
        <v>4</v>
      </c>
      <c r="L109" s="293">
        <v>4</v>
      </c>
      <c r="M109" s="293">
        <v>83</v>
      </c>
      <c r="N109" s="293">
        <v>200</v>
      </c>
      <c r="O109" s="293" t="s">
        <v>1367</v>
      </c>
      <c r="P109" s="293">
        <v>1320</v>
      </c>
      <c r="Q109" s="293">
        <v>4</v>
      </c>
      <c r="R109" s="293" t="s">
        <v>1368</v>
      </c>
      <c r="S109" s="293" t="s">
        <v>1368</v>
      </c>
      <c r="T109" s="293" t="s">
        <v>1368</v>
      </c>
      <c r="U109" s="293">
        <v>175</v>
      </c>
    </row>
    <row r="110" spans="3:21">
      <c r="C110" s="305" t="s">
        <v>1346</v>
      </c>
      <c r="D110" s="306" t="s">
        <v>1346</v>
      </c>
      <c r="E110" s="307">
        <v>43431</v>
      </c>
      <c r="F110" s="293" t="s">
        <v>1368</v>
      </c>
      <c r="G110" s="293" t="s">
        <v>1365</v>
      </c>
      <c r="H110" s="293" t="s">
        <v>1366</v>
      </c>
      <c r="I110" s="293" t="s">
        <v>1366</v>
      </c>
      <c r="J110" s="293">
        <v>13</v>
      </c>
      <c r="K110" s="293">
        <v>9</v>
      </c>
      <c r="L110" s="293">
        <v>9</v>
      </c>
      <c r="M110" s="293">
        <v>48</v>
      </c>
      <c r="N110" s="293">
        <v>240</v>
      </c>
      <c r="O110" s="293" t="s">
        <v>1367</v>
      </c>
      <c r="P110" s="293">
        <v>941</v>
      </c>
      <c r="Q110" s="293">
        <v>6</v>
      </c>
      <c r="R110" s="293" t="s">
        <v>1368</v>
      </c>
      <c r="S110" s="293" t="s">
        <v>1368</v>
      </c>
      <c r="T110" s="293" t="s">
        <v>1368</v>
      </c>
      <c r="U110" s="293">
        <v>53</v>
      </c>
    </row>
    <row r="111" spans="3:21">
      <c r="C111" s="305" t="s">
        <v>1346</v>
      </c>
      <c r="D111" s="306" t="s">
        <v>1346</v>
      </c>
      <c r="E111" s="307">
        <v>39790</v>
      </c>
      <c r="F111" s="293">
        <v>2.8180000000000001</v>
      </c>
      <c r="G111" s="293">
        <v>10</v>
      </c>
      <c r="H111" s="293">
        <f>H100</f>
        <v>1</v>
      </c>
      <c r="I111" s="293">
        <v>0.191</v>
      </c>
      <c r="J111" s="293">
        <v>29</v>
      </c>
      <c r="K111" s="293">
        <v>9.0909999999999993</v>
      </c>
      <c r="L111" s="293"/>
      <c r="M111" s="293">
        <v>417.209</v>
      </c>
      <c r="N111" s="293">
        <v>410</v>
      </c>
      <c r="O111" s="293">
        <v>2.5000000000000001E-2</v>
      </c>
      <c r="P111" s="293">
        <v>950</v>
      </c>
      <c r="Q111" s="293">
        <v>8.0470000000000006</v>
      </c>
      <c r="R111" s="293">
        <v>52.418999999999997</v>
      </c>
      <c r="S111" s="293">
        <v>0.2</v>
      </c>
      <c r="T111" s="293">
        <v>1.5</v>
      </c>
      <c r="U111" s="293">
        <v>70</v>
      </c>
    </row>
    <row r="112" spans="3:21">
      <c r="C112" s="278" t="s">
        <v>1369</v>
      </c>
      <c r="D112" s="278" t="s">
        <v>1369</v>
      </c>
      <c r="E112" s="279"/>
      <c r="F112" s="280">
        <v>9.1059999999999999</v>
      </c>
      <c r="G112" s="280">
        <v>20</v>
      </c>
      <c r="H112" s="280">
        <v>0.66666666666666663</v>
      </c>
      <c r="I112" s="280">
        <v>0.39700000000000002</v>
      </c>
      <c r="J112" s="280">
        <v>16</v>
      </c>
      <c r="K112" s="280">
        <v>7.363666666666667</v>
      </c>
      <c r="L112" s="281">
        <v>6.5</v>
      </c>
      <c r="M112" s="280">
        <v>182.73633333333336</v>
      </c>
      <c r="N112" s="280">
        <v>283.33333333333331</v>
      </c>
      <c r="O112" s="280">
        <v>4.1666666666666664E-2</v>
      </c>
      <c r="P112" s="280">
        <v>1070.3333333333333</v>
      </c>
      <c r="Q112" s="280">
        <v>6.0156666666666672</v>
      </c>
      <c r="R112" s="280">
        <v>19.139666666666667</v>
      </c>
      <c r="S112" s="280">
        <v>1.7333333333333334</v>
      </c>
      <c r="T112" s="280">
        <v>2.1666666666666665</v>
      </c>
      <c r="U112" s="280">
        <v>99.333333333333329</v>
      </c>
    </row>
    <row r="113" spans="3:21">
      <c r="C113" s="234"/>
      <c r="D113" s="234"/>
      <c r="E113" s="234"/>
      <c r="F113" s="286"/>
      <c r="G113" s="286"/>
      <c r="H113" s="286"/>
      <c r="I113" s="286"/>
      <c r="J113" s="286"/>
      <c r="K113" s="286"/>
      <c r="L113" s="286"/>
      <c r="M113" s="286"/>
      <c r="N113" s="286"/>
      <c r="O113" s="286"/>
      <c r="P113" s="286"/>
      <c r="Q113" s="286"/>
      <c r="R113" s="286"/>
      <c r="S113" s="286"/>
      <c r="T113" s="286"/>
      <c r="U113" s="286"/>
    </row>
    <row r="114" spans="3:21">
      <c r="C114" s="297" t="s">
        <v>1347</v>
      </c>
      <c r="D114" s="298" t="s">
        <v>1348</v>
      </c>
      <c r="E114" s="299">
        <v>39790</v>
      </c>
      <c r="F114" s="293">
        <v>120</v>
      </c>
      <c r="G114" s="293">
        <v>10</v>
      </c>
      <c r="H114" s="293">
        <v>1</v>
      </c>
      <c r="I114" s="293">
        <v>4</v>
      </c>
      <c r="J114" s="293">
        <v>30</v>
      </c>
      <c r="K114" s="293">
        <v>12</v>
      </c>
      <c r="L114" s="293">
        <v>12</v>
      </c>
      <c r="M114" s="293">
        <v>1000</v>
      </c>
      <c r="N114" s="293">
        <v>950</v>
      </c>
      <c r="O114" s="293">
        <v>0.05</v>
      </c>
      <c r="P114" s="293">
        <v>1350</v>
      </c>
      <c r="Q114" s="293">
        <v>13</v>
      </c>
      <c r="R114" s="293">
        <v>9</v>
      </c>
      <c r="S114" s="293">
        <v>4.3</v>
      </c>
      <c r="T114" s="293">
        <v>1.6</v>
      </c>
      <c r="U114" s="293">
        <v>160</v>
      </c>
    </row>
    <row r="115" spans="3:21">
      <c r="C115" s="297" t="s">
        <v>1347</v>
      </c>
      <c r="D115" s="308" t="s">
        <v>1349</v>
      </c>
      <c r="E115" s="299">
        <v>39790</v>
      </c>
      <c r="F115" s="293">
        <v>107.5</v>
      </c>
      <c r="G115" s="293">
        <v>10</v>
      </c>
      <c r="H115" s="293">
        <v>1</v>
      </c>
      <c r="I115" s="293">
        <v>2.2000000000000002</v>
      </c>
      <c r="J115" s="293">
        <v>32.5</v>
      </c>
      <c r="K115" s="293">
        <v>12</v>
      </c>
      <c r="L115" s="293">
        <v>12</v>
      </c>
      <c r="M115" s="293">
        <v>850</v>
      </c>
      <c r="N115" s="293">
        <v>950</v>
      </c>
      <c r="O115" s="293">
        <v>0.05</v>
      </c>
      <c r="P115" s="293">
        <v>1375</v>
      </c>
      <c r="Q115" s="293">
        <v>13</v>
      </c>
      <c r="R115" s="293">
        <v>7.35</v>
      </c>
      <c r="S115" s="293">
        <v>2.5499999999999998</v>
      </c>
      <c r="T115" s="293">
        <v>1.75</v>
      </c>
      <c r="U115" s="293">
        <v>140</v>
      </c>
    </row>
    <row r="116" spans="3:21">
      <c r="C116" s="305" t="s">
        <v>1347</v>
      </c>
      <c r="D116" s="306" t="s">
        <v>1350</v>
      </c>
      <c r="E116" s="307">
        <v>39790</v>
      </c>
      <c r="F116" s="293">
        <v>95</v>
      </c>
      <c r="G116" s="293">
        <v>10</v>
      </c>
      <c r="H116" s="293">
        <v>1</v>
      </c>
      <c r="I116" s="293">
        <v>0.4</v>
      </c>
      <c r="J116" s="293">
        <v>35</v>
      </c>
      <c r="K116" s="293">
        <v>12</v>
      </c>
      <c r="L116" s="293"/>
      <c r="M116" s="293">
        <v>700</v>
      </c>
      <c r="N116" s="293">
        <v>950</v>
      </c>
      <c r="O116" s="293">
        <v>0.05</v>
      </c>
      <c r="P116" s="293">
        <v>1400</v>
      </c>
      <c r="Q116" s="293">
        <v>13</v>
      </c>
      <c r="R116" s="293">
        <v>5.7</v>
      </c>
      <c r="S116" s="293">
        <v>0.8</v>
      </c>
      <c r="T116" s="293">
        <v>1.9</v>
      </c>
      <c r="U116" s="293">
        <v>120</v>
      </c>
    </row>
    <row r="117" spans="3:21">
      <c r="C117" s="305" t="s">
        <v>1347</v>
      </c>
      <c r="D117" s="306" t="s">
        <v>1351</v>
      </c>
      <c r="E117" s="307">
        <v>45934</v>
      </c>
      <c r="F117" s="293">
        <v>5</v>
      </c>
      <c r="G117" s="293" t="s">
        <v>1365</v>
      </c>
      <c r="H117" s="293" t="s">
        <v>1366</v>
      </c>
      <c r="I117" s="293" t="s">
        <v>1366</v>
      </c>
      <c r="J117" s="293">
        <v>4</v>
      </c>
      <c r="K117" s="293">
        <v>3</v>
      </c>
      <c r="L117" s="293">
        <v>3</v>
      </c>
      <c r="M117" s="293">
        <v>18</v>
      </c>
      <c r="N117" s="293">
        <v>440</v>
      </c>
      <c r="O117" s="293" t="s">
        <v>1367</v>
      </c>
      <c r="P117" s="293">
        <v>1120</v>
      </c>
      <c r="Q117" s="293">
        <v>4</v>
      </c>
      <c r="R117" s="293" t="s">
        <v>1368</v>
      </c>
      <c r="S117" s="293" t="s">
        <v>1368</v>
      </c>
      <c r="T117" s="293" t="s">
        <v>1368</v>
      </c>
      <c r="U117" s="293">
        <v>81</v>
      </c>
    </row>
    <row r="118" spans="3:21">
      <c r="C118" s="305" t="s">
        <v>1347</v>
      </c>
      <c r="D118" s="306" t="s">
        <v>1351</v>
      </c>
      <c r="E118" s="307">
        <v>45934</v>
      </c>
      <c r="F118" s="293">
        <v>31</v>
      </c>
      <c r="G118" s="293" t="s">
        <v>1365</v>
      </c>
      <c r="H118" s="293" t="s">
        <v>1366</v>
      </c>
      <c r="I118" s="293">
        <v>4</v>
      </c>
      <c r="J118" s="293">
        <v>6</v>
      </c>
      <c r="K118" s="293">
        <v>7</v>
      </c>
      <c r="L118" s="293">
        <v>7</v>
      </c>
      <c r="M118" s="293">
        <v>34</v>
      </c>
      <c r="N118" s="293">
        <v>260</v>
      </c>
      <c r="O118" s="293" t="s">
        <v>1367</v>
      </c>
      <c r="P118" s="293">
        <v>1010</v>
      </c>
      <c r="Q118" s="293">
        <v>3</v>
      </c>
      <c r="R118" s="293" t="s">
        <v>1368</v>
      </c>
      <c r="S118" s="293" t="s">
        <v>1368</v>
      </c>
      <c r="T118" s="293" t="s">
        <v>1368</v>
      </c>
      <c r="U118" s="293">
        <v>928</v>
      </c>
    </row>
    <row r="119" spans="3:21">
      <c r="C119" s="305" t="s">
        <v>1347</v>
      </c>
      <c r="D119" s="306" t="s">
        <v>1352</v>
      </c>
      <c r="E119" s="307">
        <v>45934</v>
      </c>
      <c r="F119" s="293">
        <v>20</v>
      </c>
      <c r="G119" s="293" t="s">
        <v>1365</v>
      </c>
      <c r="H119" s="293" t="s">
        <v>1366</v>
      </c>
      <c r="I119" s="293" t="s">
        <v>1366</v>
      </c>
      <c r="J119" s="293">
        <v>6</v>
      </c>
      <c r="K119" s="293">
        <v>4</v>
      </c>
      <c r="L119" s="293">
        <v>4</v>
      </c>
      <c r="M119" s="293">
        <v>44</v>
      </c>
      <c r="N119" s="293">
        <v>220</v>
      </c>
      <c r="O119" s="293" t="s">
        <v>1367</v>
      </c>
      <c r="P119" s="293">
        <v>1160</v>
      </c>
      <c r="Q119" s="293">
        <v>4</v>
      </c>
      <c r="R119" s="293" t="s">
        <v>1368</v>
      </c>
      <c r="S119" s="293" t="s">
        <v>1368</v>
      </c>
      <c r="T119" s="293" t="s">
        <v>1368</v>
      </c>
      <c r="U119" s="293">
        <v>55</v>
      </c>
    </row>
    <row r="120" spans="3:21">
      <c r="C120" s="305" t="s">
        <v>1347</v>
      </c>
      <c r="D120" s="306" t="s">
        <v>1352</v>
      </c>
      <c r="E120" s="307">
        <v>45934</v>
      </c>
      <c r="F120" s="293">
        <v>6</v>
      </c>
      <c r="G120" s="293" t="s">
        <v>1365</v>
      </c>
      <c r="H120" s="293" t="s">
        <v>1366</v>
      </c>
      <c r="I120" s="293" t="s">
        <v>1366</v>
      </c>
      <c r="J120" s="293">
        <v>6</v>
      </c>
      <c r="K120" s="293">
        <v>3</v>
      </c>
      <c r="L120" s="293">
        <v>3</v>
      </c>
      <c r="M120" s="293">
        <v>136</v>
      </c>
      <c r="N120" s="293">
        <v>380</v>
      </c>
      <c r="O120" s="293" t="s">
        <v>1367</v>
      </c>
      <c r="P120" s="293">
        <v>756</v>
      </c>
      <c r="Q120" s="293">
        <v>4</v>
      </c>
      <c r="R120" s="293" t="s">
        <v>1368</v>
      </c>
      <c r="S120" s="293" t="s">
        <v>1368</v>
      </c>
      <c r="T120" s="293" t="s">
        <v>1368</v>
      </c>
      <c r="U120" s="293">
        <v>50</v>
      </c>
    </row>
    <row r="121" spans="3:21">
      <c r="C121" s="305" t="s">
        <v>1347</v>
      </c>
      <c r="D121" s="306" t="s">
        <v>1353</v>
      </c>
      <c r="E121" s="307">
        <v>45934</v>
      </c>
      <c r="F121" s="293">
        <v>79</v>
      </c>
      <c r="G121" s="293" t="s">
        <v>1365</v>
      </c>
      <c r="H121" s="293" t="s">
        <v>1366</v>
      </c>
      <c r="I121" s="293">
        <v>8</v>
      </c>
      <c r="J121" s="293">
        <v>6</v>
      </c>
      <c r="K121" s="293">
        <v>4</v>
      </c>
      <c r="L121" s="293">
        <v>4</v>
      </c>
      <c r="M121" s="293">
        <v>66</v>
      </c>
      <c r="N121" s="293">
        <v>420</v>
      </c>
      <c r="O121" s="293" t="s">
        <v>1367</v>
      </c>
      <c r="P121" s="293">
        <v>925</v>
      </c>
      <c r="Q121" s="293">
        <v>4</v>
      </c>
      <c r="R121" s="293">
        <v>5</v>
      </c>
      <c r="S121" s="293" t="s">
        <v>1368</v>
      </c>
      <c r="T121" s="293" t="s">
        <v>1368</v>
      </c>
      <c r="U121" s="293">
        <v>2200</v>
      </c>
    </row>
    <row r="122" spans="3:21">
      <c r="C122" s="305" t="s">
        <v>1347</v>
      </c>
      <c r="D122" s="306" t="s">
        <v>1353</v>
      </c>
      <c r="E122" s="307">
        <v>45934</v>
      </c>
      <c r="F122" s="293">
        <v>15</v>
      </c>
      <c r="G122" s="293" t="s">
        <v>1365</v>
      </c>
      <c r="H122" s="293" t="s">
        <v>1366</v>
      </c>
      <c r="I122" s="293">
        <v>2</v>
      </c>
      <c r="J122" s="293">
        <v>8</v>
      </c>
      <c r="K122" s="293">
        <v>4</v>
      </c>
      <c r="L122" s="293">
        <v>4</v>
      </c>
      <c r="M122" s="293">
        <v>71</v>
      </c>
      <c r="N122" s="293">
        <v>280</v>
      </c>
      <c r="O122" s="293" t="s">
        <v>1367</v>
      </c>
      <c r="P122" s="293">
        <v>1380</v>
      </c>
      <c r="Q122" s="293">
        <v>5</v>
      </c>
      <c r="R122" s="293" t="s">
        <v>1368</v>
      </c>
      <c r="S122" s="293" t="s">
        <v>1368</v>
      </c>
      <c r="T122" s="293" t="s">
        <v>1368</v>
      </c>
      <c r="U122" s="293">
        <v>498</v>
      </c>
    </row>
    <row r="123" spans="3:21">
      <c r="C123" s="278" t="s">
        <v>1290</v>
      </c>
      <c r="D123" s="292" t="s">
        <v>1290</v>
      </c>
      <c r="E123" s="279"/>
      <c r="F123" s="280">
        <v>53.166666666666664</v>
      </c>
      <c r="G123" s="280">
        <v>20</v>
      </c>
      <c r="H123" s="280">
        <v>0.66666666666666663</v>
      </c>
      <c r="I123" s="280">
        <v>2.4555555555555557</v>
      </c>
      <c r="J123" s="280">
        <v>14.833333333333334</v>
      </c>
      <c r="K123" s="280">
        <v>6.7777777777777777</v>
      </c>
      <c r="L123" s="281">
        <v>6.125</v>
      </c>
      <c r="M123" s="280">
        <v>324.33333333333331</v>
      </c>
      <c r="N123" s="280">
        <v>538.88888888888891</v>
      </c>
      <c r="O123" s="280">
        <v>4.9999999999999996E-2</v>
      </c>
      <c r="P123" s="280">
        <v>1164</v>
      </c>
      <c r="Q123" s="280">
        <v>7</v>
      </c>
      <c r="R123" s="280">
        <v>4.3944444444444439</v>
      </c>
      <c r="S123" s="280">
        <v>2.5166666666666666</v>
      </c>
      <c r="T123" s="280">
        <v>2.25</v>
      </c>
      <c r="U123" s="280">
        <v>470.22222222222223</v>
      </c>
    </row>
  </sheetData>
  <mergeCells count="9">
    <mergeCell ref="F7:U7"/>
    <mergeCell ref="C85:C87"/>
    <mergeCell ref="D85:D87"/>
    <mergeCell ref="E85:E87"/>
    <mergeCell ref="F85:U85"/>
    <mergeCell ref="C9:C11"/>
    <mergeCell ref="D9:D11"/>
    <mergeCell ref="E9:E11"/>
    <mergeCell ref="F9:U9"/>
  </mergeCells>
  <conditionalFormatting sqref="F11:U11">
    <cfRule type="cellIs" dxfId="139" priority="2" operator="notEqual">
      <formula>"mg/kg"</formula>
    </cfRule>
  </conditionalFormatting>
  <conditionalFormatting sqref="F87:U87">
    <cfRule type="cellIs" dxfId="138" priority="1" operator="notEqual">
      <formula>"mg/kg"</formula>
    </cfRule>
  </conditionalFormatting>
  <dataValidations count="1">
    <dataValidation type="list" allowBlank="1" showInputMessage="1" sqref="F11:U11 F87:U87" xr:uid="{00000000-0002-0000-1C00-000000000000}">
      <formula1>"[select],μg/kg,mg/kg,g/kg,%"</formula1>
    </dataValidation>
  </dataValidation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F70E0-8DD6-4456-8D7B-77261DF0AA0D}">
  <sheetPr>
    <tabColor theme="4"/>
  </sheetPr>
  <dimension ref="A1:S144"/>
  <sheetViews>
    <sheetView zoomScale="85" zoomScaleNormal="85" workbookViewId="0"/>
  </sheetViews>
  <sheetFormatPr baseColWidth="10" defaultColWidth="9.33203125" defaultRowHeight="15" customHeight="1"/>
  <cols>
    <col min="1" max="1" width="2.6640625" style="141" customWidth="1"/>
    <col min="2" max="2" width="2.6640625" style="1" customWidth="1"/>
    <col min="3" max="3" width="30.6640625" style="1" customWidth="1"/>
    <col min="4" max="4" width="35.33203125" style="1" customWidth="1"/>
    <col min="5" max="5" width="15.6640625" style="1" customWidth="1"/>
    <col min="6" max="6" width="2.6640625" style="1" customWidth="1"/>
    <col min="7" max="12" width="15.6640625" style="1" customWidth="1"/>
    <col min="13" max="13" width="1.6640625" style="1" customWidth="1"/>
    <col min="14" max="15" width="11.6640625" style="1" customWidth="1"/>
    <col min="16" max="16" width="1.6640625" style="1" customWidth="1"/>
    <col min="17" max="17" width="25.6640625" style="1" customWidth="1"/>
    <col min="18" max="18" width="11" style="1" customWidth="1"/>
    <col min="19" max="20" width="2.6640625" style="1" customWidth="1"/>
    <col min="21" max="16384" width="9.33203125" style="1"/>
  </cols>
  <sheetData>
    <row r="1" spans="1:19" ht="16"/>
    <row r="2" spans="1:19" ht="16">
      <c r="B2" s="11"/>
      <c r="C2" s="12"/>
      <c r="D2" s="12"/>
      <c r="E2" s="12"/>
      <c r="F2" s="12"/>
      <c r="G2" s="12"/>
      <c r="H2" s="12"/>
      <c r="I2" s="12"/>
      <c r="J2" s="12"/>
      <c r="K2" s="12"/>
      <c r="L2" s="12"/>
      <c r="M2" s="12"/>
      <c r="N2" s="12"/>
      <c r="O2" s="12"/>
      <c r="P2" s="12"/>
      <c r="Q2" s="12"/>
      <c r="R2" s="12"/>
      <c r="S2" s="13"/>
    </row>
    <row r="3" spans="1:19" ht="23">
      <c r="B3" s="14"/>
      <c r="C3" s="15" t="s">
        <v>9</v>
      </c>
      <c r="D3" s="16"/>
      <c r="E3" s="17" t="s">
        <v>1370</v>
      </c>
      <c r="F3" s="16"/>
      <c r="G3" s="16"/>
      <c r="H3" s="16"/>
      <c r="I3" s="16"/>
      <c r="J3" s="16"/>
      <c r="K3" s="16"/>
      <c r="L3" s="16"/>
      <c r="M3" s="16"/>
      <c r="N3" s="16"/>
      <c r="O3" s="16"/>
      <c r="P3" s="16"/>
      <c r="Q3" s="309" t="s">
        <v>1371</v>
      </c>
      <c r="R3" s="310">
        <v>2</v>
      </c>
      <c r="S3" s="18"/>
    </row>
    <row r="4" spans="1:19" ht="23">
      <c r="B4" s="14"/>
      <c r="C4" s="15" t="s">
        <v>1372</v>
      </c>
      <c r="D4" s="16"/>
      <c r="E4" s="17" t="s">
        <v>1373</v>
      </c>
      <c r="F4" s="16"/>
      <c r="G4" s="16"/>
      <c r="H4" s="16"/>
      <c r="I4" s="16"/>
      <c r="J4" s="16"/>
      <c r="K4" s="16"/>
      <c r="L4" s="16"/>
      <c r="M4" s="16"/>
      <c r="N4" s="16"/>
      <c r="O4" s="16"/>
      <c r="P4" s="16"/>
      <c r="Q4" s="309" t="s">
        <v>1374</v>
      </c>
      <c r="R4" s="310">
        <v>10</v>
      </c>
      <c r="S4" s="18"/>
    </row>
    <row r="5" spans="1:19" ht="107" customHeight="1">
      <c r="B5" s="14"/>
      <c r="C5" s="16"/>
      <c r="D5" s="16"/>
      <c r="E5" s="690" t="s">
        <v>1375</v>
      </c>
      <c r="F5" s="690"/>
      <c r="G5" s="690"/>
      <c r="H5" s="690"/>
      <c r="I5" s="690"/>
      <c r="J5" s="690"/>
      <c r="K5" s="690"/>
      <c r="L5" s="690"/>
      <c r="M5" s="690"/>
      <c r="N5" s="690"/>
      <c r="O5" s="690"/>
      <c r="P5" s="282"/>
      <c r="Q5" s="282"/>
      <c r="R5" s="282"/>
      <c r="S5" s="311"/>
    </row>
    <row r="6" spans="1:19" ht="23">
      <c r="B6" s="14"/>
      <c r="C6" s="19" t="s">
        <v>318</v>
      </c>
      <c r="D6" s="16"/>
      <c r="E6" s="16"/>
      <c r="F6" s="16"/>
      <c r="G6" s="16"/>
      <c r="H6" s="16"/>
      <c r="I6" s="16"/>
      <c r="J6" s="16"/>
      <c r="K6" s="16"/>
      <c r="L6" s="16"/>
      <c r="M6" s="16"/>
      <c r="N6" s="16"/>
      <c r="O6" s="16"/>
      <c r="P6" s="16"/>
      <c r="Q6" s="16"/>
      <c r="R6" s="16"/>
      <c r="S6" s="18"/>
    </row>
    <row r="7" spans="1:19" ht="15" customHeight="1">
      <c r="B7" s="14"/>
      <c r="C7" s="16"/>
      <c r="D7" s="16"/>
      <c r="E7" s="48" t="s">
        <v>897</v>
      </c>
      <c r="F7" s="16"/>
      <c r="G7" s="726" t="s">
        <v>1376</v>
      </c>
      <c r="H7" s="727"/>
      <c r="I7" s="727"/>
      <c r="J7" s="727"/>
      <c r="K7" s="727"/>
      <c r="L7" s="727"/>
      <c r="M7" s="727"/>
      <c r="N7" s="727"/>
      <c r="O7" s="728"/>
      <c r="P7" s="16"/>
      <c r="Q7" s="16"/>
      <c r="R7" s="16"/>
      <c r="S7" s="18"/>
    </row>
    <row r="8" spans="1:19" ht="20">
      <c r="B8" s="14"/>
      <c r="C8" s="49" t="s">
        <v>1377</v>
      </c>
      <c r="D8" s="16"/>
      <c r="E8" s="16"/>
      <c r="F8" s="16"/>
      <c r="G8" s="16"/>
      <c r="H8" s="16"/>
      <c r="I8" s="16"/>
      <c r="J8" s="16"/>
      <c r="K8" s="16"/>
      <c r="L8" s="16"/>
      <c r="M8" s="16"/>
      <c r="N8" s="16"/>
      <c r="O8" s="16"/>
      <c r="P8" s="16"/>
      <c r="Q8" s="16"/>
      <c r="R8" s="16"/>
      <c r="S8" s="18"/>
    </row>
    <row r="9" spans="1:19" ht="16">
      <c r="B9" s="14"/>
      <c r="C9" s="16"/>
      <c r="D9" s="16"/>
      <c r="E9" s="16"/>
      <c r="F9" s="16"/>
      <c r="G9" s="657" t="s">
        <v>1378</v>
      </c>
      <c r="H9" s="658"/>
      <c r="I9" s="658"/>
      <c r="J9" s="658"/>
      <c r="K9" s="658"/>
      <c r="L9" s="659"/>
      <c r="M9" s="16"/>
      <c r="N9" s="16"/>
      <c r="O9" s="16"/>
      <c r="P9" s="16"/>
      <c r="Q9" s="657" t="s">
        <v>1379</v>
      </c>
      <c r="R9" s="659"/>
      <c r="S9" s="18"/>
    </row>
    <row r="10" spans="1:19" ht="56">
      <c r="B10" s="14"/>
      <c r="C10" s="111" t="s">
        <v>1380</v>
      </c>
      <c r="D10" s="111" t="s">
        <v>1381</v>
      </c>
      <c r="E10" s="111" t="s">
        <v>1382</v>
      </c>
      <c r="F10" s="16"/>
      <c r="G10" s="111" t="s">
        <v>1383</v>
      </c>
      <c r="H10" s="111" t="s">
        <v>1384</v>
      </c>
      <c r="I10" s="111" t="s">
        <v>1385</v>
      </c>
      <c r="J10" s="111" t="s">
        <v>1386</v>
      </c>
      <c r="K10" s="111" t="s">
        <v>1387</v>
      </c>
      <c r="L10" s="111" t="s">
        <v>1388</v>
      </c>
      <c r="M10" s="38"/>
      <c r="N10" s="657" t="s">
        <v>1389</v>
      </c>
      <c r="O10" s="659"/>
      <c r="P10" s="38"/>
      <c r="Q10" s="111" t="s">
        <v>1390</v>
      </c>
      <c r="R10" s="111" t="s">
        <v>1391</v>
      </c>
      <c r="S10" s="18"/>
    </row>
    <row r="11" spans="1:19" ht="16">
      <c r="B11" s="14"/>
      <c r="C11" s="16"/>
      <c r="D11" s="16"/>
      <c r="E11" s="52" t="s">
        <v>1392</v>
      </c>
      <c r="F11" s="16"/>
      <c r="G11" s="119">
        <v>0</v>
      </c>
      <c r="H11" s="119">
        <v>0.3</v>
      </c>
      <c r="I11" s="119">
        <v>0.6</v>
      </c>
      <c r="J11" s="119">
        <v>0.9</v>
      </c>
      <c r="K11" s="119">
        <v>1</v>
      </c>
      <c r="L11" s="120" t="s">
        <v>1393</v>
      </c>
      <c r="M11" s="16"/>
      <c r="N11" s="16"/>
      <c r="O11" s="16"/>
      <c r="P11" s="16"/>
      <c r="Q11" s="16"/>
      <c r="R11" s="16"/>
      <c r="S11" s="18"/>
    </row>
    <row r="12" spans="1:19" ht="16">
      <c r="B12" s="14"/>
      <c r="C12" s="89" t="s">
        <v>1394</v>
      </c>
      <c r="D12" s="88"/>
      <c r="E12" s="57"/>
      <c r="F12" s="57"/>
      <c r="G12" s="57"/>
      <c r="H12" s="57"/>
      <c r="I12" s="57"/>
      <c r="J12" s="57"/>
      <c r="K12" s="57"/>
      <c r="L12" s="57"/>
      <c r="M12" s="57"/>
      <c r="N12" s="16"/>
      <c r="O12" s="16"/>
      <c r="P12" s="16"/>
      <c r="Q12" s="16"/>
      <c r="R12" s="16"/>
      <c r="S12" s="18"/>
    </row>
    <row r="13" spans="1:19" s="210" customFormat="1" ht="16">
      <c r="A13" s="207"/>
      <c r="B13" s="151"/>
      <c r="C13" s="330" t="s">
        <v>1131</v>
      </c>
      <c r="D13" s="331" t="s">
        <v>1395</v>
      </c>
      <c r="E13" s="221">
        <f>SUM(G13:L13)</f>
        <v>5.07</v>
      </c>
      <c r="F13" s="205"/>
      <c r="G13" s="262">
        <v>5.07</v>
      </c>
      <c r="H13" s="262">
        <v>0</v>
      </c>
      <c r="I13" s="262">
        <v>0</v>
      </c>
      <c r="J13" s="262">
        <v>0</v>
      </c>
      <c r="K13" s="262">
        <v>0</v>
      </c>
      <c r="L13" s="262">
        <v>0</v>
      </c>
      <c r="M13" s="205"/>
      <c r="N13" s="715" t="s">
        <v>1396</v>
      </c>
      <c r="O13" s="716"/>
      <c r="P13" s="199"/>
      <c r="Q13" s="203" t="s">
        <v>1290</v>
      </c>
      <c r="R13" s="332">
        <v>1</v>
      </c>
      <c r="S13" s="209"/>
    </row>
    <row r="14" spans="1:19" s="210" customFormat="1" ht="16">
      <c r="A14" s="207"/>
      <c r="B14" s="151"/>
      <c r="C14" s="333" t="s">
        <v>1131</v>
      </c>
      <c r="D14" s="331" t="s">
        <v>1397</v>
      </c>
      <c r="E14" s="221">
        <f t="shared" ref="E14:E19" si="0">SUM(G14:L14)</f>
        <v>3.36</v>
      </c>
      <c r="F14" s="205"/>
      <c r="G14" s="262">
        <v>0</v>
      </c>
      <c r="H14" s="262">
        <v>0</v>
      </c>
      <c r="I14" s="262">
        <v>0</v>
      </c>
      <c r="J14" s="262">
        <v>3.36</v>
      </c>
      <c r="K14" s="262">
        <v>0</v>
      </c>
      <c r="L14" s="262"/>
      <c r="M14" s="205"/>
      <c r="N14" s="715" t="s">
        <v>1396</v>
      </c>
      <c r="O14" s="716"/>
      <c r="P14" s="199"/>
      <c r="Q14" s="203" t="s">
        <v>1398</v>
      </c>
      <c r="R14" s="332">
        <v>1</v>
      </c>
      <c r="S14" s="209"/>
    </row>
    <row r="15" spans="1:19" s="210" customFormat="1" ht="16">
      <c r="A15" s="207"/>
      <c r="B15" s="151"/>
      <c r="C15" s="333" t="s">
        <v>1131</v>
      </c>
      <c r="D15" s="331" t="s">
        <v>1399</v>
      </c>
      <c r="E15" s="221">
        <f t="shared" si="0"/>
        <v>11.25</v>
      </c>
      <c r="F15" s="205"/>
      <c r="G15" s="262"/>
      <c r="H15" s="262">
        <v>0</v>
      </c>
      <c r="I15" s="262">
        <v>0</v>
      </c>
      <c r="J15" s="262">
        <v>11.25</v>
      </c>
      <c r="K15" s="262">
        <v>0</v>
      </c>
      <c r="L15" s="262">
        <v>0</v>
      </c>
      <c r="M15" s="205"/>
      <c r="N15" s="715" t="s">
        <v>1396</v>
      </c>
      <c r="O15" s="716"/>
      <c r="P15" s="199"/>
      <c r="Q15" s="203" t="s">
        <v>1400</v>
      </c>
      <c r="R15" s="332">
        <v>1</v>
      </c>
      <c r="S15" s="209"/>
    </row>
    <row r="16" spans="1:19" s="210" customFormat="1" ht="16">
      <c r="A16" s="207"/>
      <c r="B16" s="151"/>
      <c r="C16" s="333" t="s">
        <v>1131</v>
      </c>
      <c r="D16" s="331" t="s">
        <v>1401</v>
      </c>
      <c r="E16" s="221">
        <f t="shared" si="0"/>
        <v>3.56</v>
      </c>
      <c r="F16" s="205"/>
      <c r="G16" s="262"/>
      <c r="H16" s="262">
        <v>0</v>
      </c>
      <c r="I16" s="262">
        <v>0</v>
      </c>
      <c r="J16" s="262">
        <v>3.56</v>
      </c>
      <c r="K16" s="262">
        <v>0</v>
      </c>
      <c r="L16" s="262"/>
      <c r="M16" s="205"/>
      <c r="N16" s="715" t="s">
        <v>1396</v>
      </c>
      <c r="O16" s="716"/>
      <c r="P16" s="199"/>
      <c r="Q16" s="203" t="s">
        <v>1402</v>
      </c>
      <c r="R16" s="332">
        <v>1</v>
      </c>
      <c r="S16" s="209"/>
    </row>
    <row r="17" spans="1:19" s="210" customFormat="1" ht="16">
      <c r="A17" s="207"/>
      <c r="B17" s="151"/>
      <c r="C17" s="333" t="s">
        <v>1131</v>
      </c>
      <c r="D17" s="331" t="s">
        <v>1403</v>
      </c>
      <c r="E17" s="221">
        <f t="shared" si="0"/>
        <v>168.54</v>
      </c>
      <c r="F17" s="205"/>
      <c r="G17" s="262">
        <v>153.34</v>
      </c>
      <c r="H17" s="262">
        <v>0</v>
      </c>
      <c r="I17" s="262">
        <v>0</v>
      </c>
      <c r="J17" s="262">
        <v>15.2</v>
      </c>
      <c r="K17" s="262">
        <v>0</v>
      </c>
      <c r="L17" s="262"/>
      <c r="M17" s="205"/>
      <c r="N17" s="715" t="s">
        <v>1396</v>
      </c>
      <c r="O17" s="716"/>
      <c r="P17" s="199"/>
      <c r="Q17" s="203" t="s">
        <v>1400</v>
      </c>
      <c r="R17" s="332">
        <v>1</v>
      </c>
      <c r="S17" s="209"/>
    </row>
    <row r="18" spans="1:19" s="210" customFormat="1" ht="16">
      <c r="A18" s="207"/>
      <c r="B18" s="151"/>
      <c r="C18" s="333" t="s">
        <v>1131</v>
      </c>
      <c r="D18" s="331" t="s">
        <v>1404</v>
      </c>
      <c r="E18" s="221">
        <f t="shared" si="0"/>
        <v>25.03</v>
      </c>
      <c r="F18" s="205"/>
      <c r="G18" s="334">
        <v>25.03</v>
      </c>
      <c r="H18" s="262">
        <v>0</v>
      </c>
      <c r="I18" s="262">
        <v>0</v>
      </c>
      <c r="J18" s="262">
        <v>0</v>
      </c>
      <c r="K18" s="262">
        <v>0</v>
      </c>
      <c r="L18" s="262"/>
      <c r="M18" s="205"/>
      <c r="N18" s="715" t="s">
        <v>1396</v>
      </c>
      <c r="O18" s="716"/>
      <c r="P18" s="199"/>
      <c r="Q18" s="203" t="s">
        <v>1398</v>
      </c>
      <c r="R18" s="332">
        <v>1</v>
      </c>
      <c r="S18" s="209"/>
    </row>
    <row r="19" spans="1:19" s="319" customFormat="1" ht="16">
      <c r="A19" s="207"/>
      <c r="B19" s="312"/>
      <c r="C19" s="721" t="s">
        <v>1405</v>
      </c>
      <c r="D19" s="722"/>
      <c r="E19" s="313">
        <f t="shared" si="0"/>
        <v>216.81</v>
      </c>
      <c r="F19" s="314"/>
      <c r="G19" s="313">
        <f>SUM(G13:G18)</f>
        <v>183.44</v>
      </c>
      <c r="H19" s="313">
        <f t="shared" ref="H19:L19" si="1">SUM(H13:H18)</f>
        <v>0</v>
      </c>
      <c r="I19" s="313">
        <f t="shared" si="1"/>
        <v>0</v>
      </c>
      <c r="J19" s="313">
        <f t="shared" si="1"/>
        <v>33.369999999999997</v>
      </c>
      <c r="K19" s="313">
        <f t="shared" si="1"/>
        <v>0</v>
      </c>
      <c r="L19" s="313">
        <f t="shared" si="1"/>
        <v>0</v>
      </c>
      <c r="M19" s="314"/>
      <c r="N19" s="718" t="s">
        <v>1396</v>
      </c>
      <c r="O19" s="719"/>
      <c r="P19" s="315"/>
      <c r="Q19" s="316" t="s">
        <v>1343</v>
      </c>
      <c r="R19" s="317">
        <v>1</v>
      </c>
      <c r="S19" s="318"/>
    </row>
    <row r="20" spans="1:19" s="210" customFormat="1" ht="16">
      <c r="A20" s="207"/>
      <c r="B20" s="151"/>
      <c r="C20" s="199"/>
      <c r="D20" s="199"/>
      <c r="E20" s="320"/>
      <c r="F20" s="199"/>
      <c r="G20" s="321"/>
      <c r="H20" s="321"/>
      <c r="I20" s="321"/>
      <c r="J20" s="321"/>
      <c r="K20" s="321"/>
      <c r="L20" s="322"/>
      <c r="M20" s="199"/>
      <c r="N20" s="199"/>
      <c r="O20" s="199"/>
      <c r="P20" s="199"/>
      <c r="Q20" s="199"/>
      <c r="R20" s="199"/>
      <c r="S20" s="209"/>
    </row>
    <row r="21" spans="1:19" s="210" customFormat="1" ht="16">
      <c r="A21" s="207"/>
      <c r="B21" s="151"/>
      <c r="C21" s="330" t="s">
        <v>1406</v>
      </c>
      <c r="D21" s="331" t="s">
        <v>1239</v>
      </c>
      <c r="E21" s="221">
        <f t="shared" ref="E21:E24" si="2">SUM(G21:L21)</f>
        <v>27.89</v>
      </c>
      <c r="F21" s="205"/>
      <c r="G21" s="262">
        <v>27.89</v>
      </c>
      <c r="H21" s="262">
        <v>0</v>
      </c>
      <c r="I21" s="262">
        <v>0</v>
      </c>
      <c r="J21" s="262">
        <v>0</v>
      </c>
      <c r="K21" s="262">
        <v>0</v>
      </c>
      <c r="L21" s="262">
        <v>0</v>
      </c>
      <c r="M21" s="205"/>
      <c r="N21" s="715" t="s">
        <v>1407</v>
      </c>
      <c r="O21" s="716"/>
      <c r="P21" s="199"/>
      <c r="Q21" s="203" t="s">
        <v>1408</v>
      </c>
      <c r="R21" s="332">
        <v>1</v>
      </c>
      <c r="S21" s="209"/>
    </row>
    <row r="22" spans="1:19" s="210" customFormat="1" ht="16">
      <c r="A22" s="207"/>
      <c r="B22" s="151"/>
      <c r="C22" s="330" t="s">
        <v>1406</v>
      </c>
      <c r="D22" s="331" t="s">
        <v>1409</v>
      </c>
      <c r="E22" s="221">
        <f t="shared" si="2"/>
        <v>2.48</v>
      </c>
      <c r="F22" s="205"/>
      <c r="G22" s="262">
        <v>0</v>
      </c>
      <c r="H22" s="262">
        <v>0</v>
      </c>
      <c r="I22" s="262">
        <v>0</v>
      </c>
      <c r="J22" s="262">
        <v>0</v>
      </c>
      <c r="K22" s="262">
        <v>0</v>
      </c>
      <c r="L22" s="262">
        <v>2.48</v>
      </c>
      <c r="M22" s="205"/>
      <c r="N22" s="715" t="s">
        <v>1410</v>
      </c>
      <c r="O22" s="716"/>
      <c r="P22" s="199"/>
      <c r="Q22" s="203" t="s">
        <v>1410</v>
      </c>
      <c r="R22" s="332">
        <v>0</v>
      </c>
      <c r="S22" s="209"/>
    </row>
    <row r="23" spans="1:19" s="210" customFormat="1" ht="16">
      <c r="A23" s="207"/>
      <c r="B23" s="151"/>
      <c r="C23" s="330" t="s">
        <v>1411</v>
      </c>
      <c r="D23" s="331" t="s">
        <v>1412</v>
      </c>
      <c r="E23" s="221">
        <f t="shared" si="2"/>
        <v>36.58</v>
      </c>
      <c r="F23" s="205"/>
      <c r="G23" s="262">
        <v>36.58</v>
      </c>
      <c r="H23" s="262">
        <v>0</v>
      </c>
      <c r="I23" s="262">
        <v>0</v>
      </c>
      <c r="J23" s="262">
        <v>0</v>
      </c>
      <c r="K23" s="262">
        <v>0</v>
      </c>
      <c r="L23" s="262">
        <v>0</v>
      </c>
      <c r="M23" s="205"/>
      <c r="N23" s="715" t="s">
        <v>1407</v>
      </c>
      <c r="O23" s="716"/>
      <c r="P23" s="199"/>
      <c r="Q23" s="203" t="s">
        <v>1408</v>
      </c>
      <c r="R23" s="332">
        <v>1</v>
      </c>
      <c r="S23" s="209"/>
    </row>
    <row r="24" spans="1:19" s="319" customFormat="1" ht="16">
      <c r="A24" s="207"/>
      <c r="B24" s="312"/>
      <c r="C24" s="707" t="s">
        <v>1413</v>
      </c>
      <c r="D24" s="707"/>
      <c r="E24" s="313">
        <f t="shared" si="2"/>
        <v>66.95</v>
      </c>
      <c r="F24" s="314"/>
      <c r="G24" s="313">
        <f>SUM(G21:G23)</f>
        <v>64.47</v>
      </c>
      <c r="H24" s="313">
        <f t="shared" ref="H24:L24" si="3">SUM(H21:H23)</f>
        <v>0</v>
      </c>
      <c r="I24" s="313">
        <f t="shared" si="3"/>
        <v>0</v>
      </c>
      <c r="J24" s="313">
        <f t="shared" si="3"/>
        <v>0</v>
      </c>
      <c r="K24" s="313">
        <f t="shared" si="3"/>
        <v>0</v>
      </c>
      <c r="L24" s="313">
        <f t="shared" si="3"/>
        <v>2.48</v>
      </c>
      <c r="M24" s="314"/>
      <c r="N24" s="723" t="s">
        <v>1407</v>
      </c>
      <c r="O24" s="724"/>
      <c r="P24" s="315"/>
      <c r="Q24" s="316" t="s">
        <v>1408</v>
      </c>
      <c r="R24" s="317">
        <v>1</v>
      </c>
      <c r="S24" s="318"/>
    </row>
    <row r="25" spans="1:19" s="210" customFormat="1" ht="16">
      <c r="A25" s="207"/>
      <c r="B25" s="151"/>
      <c r="C25" s="199"/>
      <c r="D25" s="199"/>
      <c r="E25" s="320"/>
      <c r="F25" s="199"/>
      <c r="G25" s="321"/>
      <c r="H25" s="321"/>
      <c r="I25" s="321"/>
      <c r="J25" s="321"/>
      <c r="K25" s="321"/>
      <c r="L25" s="322"/>
      <c r="M25" s="199"/>
      <c r="N25" s="199"/>
      <c r="O25" s="199"/>
      <c r="P25" s="199"/>
      <c r="Q25" s="199"/>
      <c r="R25" s="199"/>
      <c r="S25" s="209"/>
    </row>
    <row r="26" spans="1:19" s="210" customFormat="1" ht="16">
      <c r="A26" s="207"/>
      <c r="B26" s="151"/>
      <c r="C26" s="330" t="s">
        <v>1414</v>
      </c>
      <c r="D26" s="331" t="s">
        <v>1415</v>
      </c>
      <c r="E26" s="221">
        <f t="shared" ref="E26:E28" si="4">SUM(G26:L26)</f>
        <v>8.16</v>
      </c>
      <c r="F26" s="205"/>
      <c r="G26" s="262">
        <v>8.16</v>
      </c>
      <c r="H26" s="262">
        <v>0</v>
      </c>
      <c r="I26" s="262">
        <v>0</v>
      </c>
      <c r="J26" s="262">
        <v>0</v>
      </c>
      <c r="K26" s="262">
        <v>0</v>
      </c>
      <c r="L26" s="262">
        <v>0</v>
      </c>
      <c r="M26" s="205"/>
      <c r="N26" s="714" t="s">
        <v>1396</v>
      </c>
      <c r="O26" s="714"/>
      <c r="P26" s="199"/>
      <c r="Q26" s="203" t="s">
        <v>1408</v>
      </c>
      <c r="R26" s="335">
        <v>1</v>
      </c>
      <c r="S26" s="209"/>
    </row>
    <row r="27" spans="1:19" s="210" customFormat="1" ht="16">
      <c r="A27" s="207"/>
      <c r="B27" s="151"/>
      <c r="C27" s="333" t="s">
        <v>1416</v>
      </c>
      <c r="D27" s="331" t="s">
        <v>1417</v>
      </c>
      <c r="E27" s="221">
        <f t="shared" si="4"/>
        <v>18.04</v>
      </c>
      <c r="F27" s="205"/>
      <c r="G27" s="262">
        <v>18.04</v>
      </c>
      <c r="H27" s="262">
        <v>0</v>
      </c>
      <c r="I27" s="262">
        <v>0</v>
      </c>
      <c r="J27" s="262">
        <v>0</v>
      </c>
      <c r="K27" s="262">
        <v>0</v>
      </c>
      <c r="L27" s="262"/>
      <c r="M27" s="205"/>
      <c r="N27" s="715" t="s">
        <v>1396</v>
      </c>
      <c r="O27" s="716"/>
      <c r="P27" s="199"/>
      <c r="Q27" s="203" t="s">
        <v>1408</v>
      </c>
      <c r="R27" s="332">
        <v>1</v>
      </c>
      <c r="S27" s="209"/>
    </row>
    <row r="28" spans="1:19" s="210" customFormat="1" ht="16">
      <c r="A28" s="207"/>
      <c r="B28" s="151"/>
      <c r="C28" s="330" t="s">
        <v>1418</v>
      </c>
      <c r="D28" s="331" t="s">
        <v>1419</v>
      </c>
      <c r="E28" s="221">
        <f t="shared" si="4"/>
        <v>6.62</v>
      </c>
      <c r="F28" s="205"/>
      <c r="G28" s="262">
        <v>6.62</v>
      </c>
      <c r="H28" s="262">
        <v>0</v>
      </c>
      <c r="I28" s="262">
        <v>0</v>
      </c>
      <c r="J28" s="262">
        <v>0</v>
      </c>
      <c r="K28" s="262">
        <v>0</v>
      </c>
      <c r="L28" s="262">
        <v>0</v>
      </c>
      <c r="M28" s="205"/>
      <c r="N28" s="725" t="s">
        <v>1396</v>
      </c>
      <c r="O28" s="725"/>
      <c r="P28" s="199"/>
      <c r="Q28" s="203" t="s">
        <v>1336</v>
      </c>
      <c r="R28" s="332">
        <v>1</v>
      </c>
      <c r="S28" s="209"/>
    </row>
    <row r="29" spans="1:19" s="210" customFormat="1" ht="16">
      <c r="A29" s="207"/>
      <c r="B29" s="151"/>
      <c r="C29" s="330" t="s">
        <v>1416</v>
      </c>
      <c r="D29" s="331" t="s">
        <v>1420</v>
      </c>
      <c r="E29" s="221">
        <f>SUM(G29:L29)</f>
        <v>5.07</v>
      </c>
      <c r="F29" s="205"/>
      <c r="G29" s="262">
        <v>5.07</v>
      </c>
      <c r="H29" s="262">
        <v>0</v>
      </c>
      <c r="I29" s="262">
        <v>0</v>
      </c>
      <c r="J29" s="262"/>
      <c r="K29" s="262">
        <v>0</v>
      </c>
      <c r="L29" s="262">
        <v>0</v>
      </c>
      <c r="M29" s="205"/>
      <c r="N29" s="725" t="s">
        <v>1396</v>
      </c>
      <c r="O29" s="725"/>
      <c r="P29" s="199"/>
      <c r="Q29" s="203" t="s">
        <v>1408</v>
      </c>
      <c r="R29" s="332">
        <v>1</v>
      </c>
      <c r="S29" s="209"/>
    </row>
    <row r="30" spans="1:19" s="319" customFormat="1" ht="16">
      <c r="A30" s="207"/>
      <c r="B30" s="312"/>
      <c r="C30" s="721" t="s">
        <v>1421</v>
      </c>
      <c r="D30" s="722"/>
      <c r="E30" s="313">
        <f>SUM(G30:L30)</f>
        <v>37.89</v>
      </c>
      <c r="F30" s="314"/>
      <c r="G30" s="313">
        <f>SUM(G26:G29)</f>
        <v>37.89</v>
      </c>
      <c r="H30" s="313">
        <f t="shared" ref="H30:L30" si="5">SUM(H26:H29)</f>
        <v>0</v>
      </c>
      <c r="I30" s="313">
        <f t="shared" si="5"/>
        <v>0</v>
      </c>
      <c r="J30" s="313">
        <f t="shared" si="5"/>
        <v>0</v>
      </c>
      <c r="K30" s="313">
        <f t="shared" si="5"/>
        <v>0</v>
      </c>
      <c r="L30" s="313">
        <f t="shared" si="5"/>
        <v>0</v>
      </c>
      <c r="M30" s="314"/>
      <c r="N30" s="723" t="s">
        <v>1396</v>
      </c>
      <c r="O30" s="724"/>
      <c r="P30" s="315"/>
      <c r="Q30" s="316" t="s">
        <v>1408</v>
      </c>
      <c r="R30" s="323">
        <v>1</v>
      </c>
      <c r="S30" s="318"/>
    </row>
    <row r="31" spans="1:19" s="210" customFormat="1" ht="16">
      <c r="A31" s="207"/>
      <c r="B31" s="151"/>
      <c r="C31" s="199"/>
      <c r="D31" s="199"/>
      <c r="E31" s="320"/>
      <c r="F31" s="199"/>
      <c r="G31" s="321"/>
      <c r="H31" s="321"/>
      <c r="I31" s="321"/>
      <c r="J31" s="321"/>
      <c r="K31" s="321"/>
      <c r="L31" s="322"/>
      <c r="M31" s="199"/>
      <c r="N31" s="199"/>
      <c r="O31" s="199"/>
      <c r="P31" s="199"/>
      <c r="Q31" s="199"/>
      <c r="R31" s="199"/>
      <c r="S31" s="209"/>
    </row>
    <row r="32" spans="1:19" s="210" customFormat="1" ht="16">
      <c r="A32" s="207"/>
      <c r="B32" s="151"/>
      <c r="C32" s="330" t="s">
        <v>1416</v>
      </c>
      <c r="D32" s="331" t="s">
        <v>1422</v>
      </c>
      <c r="E32" s="221">
        <f>SUM(G32:L32)</f>
        <v>22.32</v>
      </c>
      <c r="F32" s="205"/>
      <c r="G32" s="262">
        <v>22.32</v>
      </c>
      <c r="H32" s="262">
        <v>0</v>
      </c>
      <c r="I32" s="262">
        <v>0</v>
      </c>
      <c r="J32" s="262">
        <v>0</v>
      </c>
      <c r="K32" s="262">
        <v>0</v>
      </c>
      <c r="L32" s="262">
        <v>0</v>
      </c>
      <c r="M32" s="205"/>
      <c r="N32" s="715" t="s">
        <v>1407</v>
      </c>
      <c r="O32" s="716"/>
      <c r="P32" s="199"/>
      <c r="Q32" s="203" t="s">
        <v>1408</v>
      </c>
      <c r="R32" s="332">
        <v>1</v>
      </c>
      <c r="S32" s="209"/>
    </row>
    <row r="33" spans="1:19" s="210" customFormat="1" ht="16">
      <c r="A33" s="207"/>
      <c r="B33" s="151"/>
      <c r="C33" s="330" t="s">
        <v>1423</v>
      </c>
      <c r="D33" s="331" t="s">
        <v>1424</v>
      </c>
      <c r="E33" s="221">
        <f>SUM(G33:L33)</f>
        <v>0</v>
      </c>
      <c r="F33" s="205"/>
      <c r="G33" s="262">
        <v>0</v>
      </c>
      <c r="H33" s="262">
        <v>0</v>
      </c>
      <c r="I33" s="262">
        <v>0</v>
      </c>
      <c r="J33" s="262">
        <v>0</v>
      </c>
      <c r="K33" s="262">
        <v>0</v>
      </c>
      <c r="L33" s="262">
        <v>0</v>
      </c>
      <c r="M33" s="205"/>
      <c r="N33" s="715" t="s">
        <v>1407</v>
      </c>
      <c r="O33" s="716"/>
      <c r="P33" s="199"/>
      <c r="Q33" s="203" t="s">
        <v>1425</v>
      </c>
      <c r="R33" s="332">
        <v>1</v>
      </c>
      <c r="S33" s="209"/>
    </row>
    <row r="34" spans="1:19" s="210" customFormat="1" ht="16">
      <c r="A34" s="207"/>
      <c r="B34" s="151"/>
      <c r="C34" s="330" t="s">
        <v>1423</v>
      </c>
      <c r="D34" s="331" t="s">
        <v>1426</v>
      </c>
      <c r="E34" s="221">
        <f t="shared" ref="E34:E35" si="6">SUM(G34:L34)</f>
        <v>15.86</v>
      </c>
      <c r="F34" s="205"/>
      <c r="G34" s="262">
        <v>15.86</v>
      </c>
      <c r="H34" s="262">
        <v>0</v>
      </c>
      <c r="I34" s="262">
        <v>0</v>
      </c>
      <c r="J34" s="262">
        <v>0</v>
      </c>
      <c r="K34" s="262">
        <v>0</v>
      </c>
      <c r="L34" s="262">
        <v>0</v>
      </c>
      <c r="M34" s="205"/>
      <c r="N34" s="715" t="s">
        <v>1407</v>
      </c>
      <c r="O34" s="716"/>
      <c r="P34" s="199"/>
      <c r="Q34" s="203" t="s">
        <v>1425</v>
      </c>
      <c r="R34" s="332">
        <v>1</v>
      </c>
      <c r="S34" s="209"/>
    </row>
    <row r="35" spans="1:19" s="210" customFormat="1" ht="16">
      <c r="A35" s="207"/>
      <c r="B35" s="151"/>
      <c r="C35" s="330" t="s">
        <v>1423</v>
      </c>
      <c r="D35" s="331" t="s">
        <v>1427</v>
      </c>
      <c r="E35" s="221">
        <f t="shared" si="6"/>
        <v>16.04</v>
      </c>
      <c r="F35" s="205"/>
      <c r="G35" s="262">
        <v>16.04</v>
      </c>
      <c r="H35" s="262">
        <v>0</v>
      </c>
      <c r="I35" s="262">
        <v>0</v>
      </c>
      <c r="J35" s="262">
        <v>0</v>
      </c>
      <c r="K35" s="262">
        <v>0</v>
      </c>
      <c r="L35" s="262">
        <v>0</v>
      </c>
      <c r="M35" s="205"/>
      <c r="N35" s="715" t="s">
        <v>1407</v>
      </c>
      <c r="O35" s="716"/>
      <c r="P35" s="199"/>
      <c r="Q35" s="203" t="s">
        <v>1425</v>
      </c>
      <c r="R35" s="332">
        <v>1</v>
      </c>
      <c r="S35" s="209"/>
    </row>
    <row r="36" spans="1:19" s="319" customFormat="1" ht="16">
      <c r="A36" s="207"/>
      <c r="B36" s="312"/>
      <c r="C36" s="721" t="s">
        <v>1428</v>
      </c>
      <c r="D36" s="722"/>
      <c r="E36" s="313">
        <f>SUM(G36:L36)</f>
        <v>54.22</v>
      </c>
      <c r="F36" s="314"/>
      <c r="G36" s="313">
        <f>SUM(G32:G35)</f>
        <v>54.22</v>
      </c>
      <c r="H36" s="313">
        <f t="shared" ref="H36:L36" si="7">SUM(H32:H35)</f>
        <v>0</v>
      </c>
      <c r="I36" s="313">
        <f t="shared" si="7"/>
        <v>0</v>
      </c>
      <c r="J36" s="313">
        <f t="shared" si="7"/>
        <v>0</v>
      </c>
      <c r="K36" s="313">
        <f t="shared" si="7"/>
        <v>0</v>
      </c>
      <c r="L36" s="313">
        <f t="shared" si="7"/>
        <v>0</v>
      </c>
      <c r="M36" s="314"/>
      <c r="N36" s="723" t="s">
        <v>1407</v>
      </c>
      <c r="O36" s="724"/>
      <c r="P36" s="315"/>
      <c r="Q36" s="316" t="s">
        <v>1408</v>
      </c>
      <c r="R36" s="317">
        <v>1</v>
      </c>
      <c r="S36" s="318"/>
    </row>
    <row r="37" spans="1:19" s="210" customFormat="1" ht="16">
      <c r="A37" s="207"/>
      <c r="B37" s="151"/>
      <c r="C37" s="199"/>
      <c r="D37" s="199"/>
      <c r="E37" s="320"/>
      <c r="F37" s="199"/>
      <c r="G37" s="321"/>
      <c r="H37" s="321"/>
      <c r="I37" s="321"/>
      <c r="J37" s="321"/>
      <c r="K37" s="321"/>
      <c r="L37" s="322"/>
      <c r="M37" s="199"/>
      <c r="N37" s="199"/>
      <c r="O37" s="199"/>
      <c r="P37" s="199"/>
      <c r="Q37" s="199"/>
      <c r="R37" s="199"/>
      <c r="S37" s="209"/>
    </row>
    <row r="38" spans="1:19" s="210" customFormat="1" ht="16">
      <c r="A38" s="207"/>
      <c r="B38" s="151"/>
      <c r="C38" s="330" t="s">
        <v>1429</v>
      </c>
      <c r="D38" s="331" t="s">
        <v>1430</v>
      </c>
      <c r="E38" s="221">
        <f>SUM(G38:L38)</f>
        <v>65.84</v>
      </c>
      <c r="F38" s="205"/>
      <c r="G38" s="262">
        <v>0</v>
      </c>
      <c r="H38" s="262">
        <v>0</v>
      </c>
      <c r="I38" s="262">
        <v>0</v>
      </c>
      <c r="J38" s="262">
        <v>65.84</v>
      </c>
      <c r="K38" s="262">
        <v>0</v>
      </c>
      <c r="L38" s="262">
        <v>0</v>
      </c>
      <c r="M38" s="205"/>
      <c r="N38" s="715" t="s">
        <v>1396</v>
      </c>
      <c r="O38" s="716"/>
      <c r="P38" s="199"/>
      <c r="Q38" s="203" t="s">
        <v>1336</v>
      </c>
      <c r="R38" s="332">
        <v>1</v>
      </c>
      <c r="S38" s="209"/>
    </row>
    <row r="39" spans="1:19" s="210" customFormat="1" ht="16">
      <c r="A39" s="207"/>
      <c r="B39" s="151"/>
      <c r="C39" s="330" t="s">
        <v>1429</v>
      </c>
      <c r="D39" s="331" t="s">
        <v>1431</v>
      </c>
      <c r="E39" s="221">
        <f>SUM(G39:L39)</f>
        <v>14.35</v>
      </c>
      <c r="F39" s="205"/>
      <c r="G39" s="262">
        <v>0</v>
      </c>
      <c r="H39" s="262">
        <v>0</v>
      </c>
      <c r="I39" s="262">
        <v>0</v>
      </c>
      <c r="J39" s="262">
        <v>14.35</v>
      </c>
      <c r="K39" s="262">
        <v>0</v>
      </c>
      <c r="L39" s="262">
        <v>0</v>
      </c>
      <c r="M39" s="205"/>
      <c r="N39" s="715" t="s">
        <v>1396</v>
      </c>
      <c r="O39" s="716"/>
      <c r="P39" s="199"/>
      <c r="Q39" s="203" t="s">
        <v>1336</v>
      </c>
      <c r="R39" s="332">
        <v>1</v>
      </c>
      <c r="S39" s="209"/>
    </row>
    <row r="40" spans="1:19" s="319" customFormat="1" ht="16">
      <c r="A40" s="207"/>
      <c r="B40" s="312"/>
      <c r="C40" s="707" t="s">
        <v>1432</v>
      </c>
      <c r="D40" s="707"/>
      <c r="E40" s="313">
        <f>SUM(G40:L40)</f>
        <v>80.19</v>
      </c>
      <c r="F40" s="314"/>
      <c r="G40" s="313">
        <f>SUM(G38:G39)</f>
        <v>0</v>
      </c>
      <c r="H40" s="313">
        <f t="shared" ref="H40:L40" si="8">SUM(H38:H39)</f>
        <v>0</v>
      </c>
      <c r="I40" s="313">
        <f t="shared" si="8"/>
        <v>0</v>
      </c>
      <c r="J40" s="313">
        <f t="shared" si="8"/>
        <v>80.19</v>
      </c>
      <c r="K40" s="313">
        <f t="shared" si="8"/>
        <v>0</v>
      </c>
      <c r="L40" s="313">
        <f t="shared" si="8"/>
        <v>0</v>
      </c>
      <c r="M40" s="314"/>
      <c r="N40" s="720" t="s">
        <v>1396</v>
      </c>
      <c r="O40" s="720"/>
      <c r="P40" s="315"/>
      <c r="Q40" s="316" t="s">
        <v>1336</v>
      </c>
      <c r="R40" s="317">
        <v>1</v>
      </c>
      <c r="S40" s="318"/>
    </row>
    <row r="41" spans="1:19" s="210" customFormat="1" ht="16">
      <c r="A41" s="207"/>
      <c r="B41" s="151"/>
      <c r="C41" s="199"/>
      <c r="D41" s="199"/>
      <c r="E41" s="320"/>
      <c r="F41" s="199"/>
      <c r="G41" s="321"/>
      <c r="H41" s="321"/>
      <c r="I41" s="321"/>
      <c r="J41" s="321"/>
      <c r="K41" s="321"/>
      <c r="L41" s="322"/>
      <c r="M41" s="199"/>
      <c r="N41" s="199"/>
      <c r="O41" s="199"/>
      <c r="P41" s="199"/>
      <c r="Q41" s="199"/>
      <c r="R41" s="199"/>
      <c r="S41" s="209"/>
    </row>
    <row r="42" spans="1:19" s="210" customFormat="1" ht="16">
      <c r="A42" s="207"/>
      <c r="B42" s="151"/>
      <c r="C42" s="330" t="s">
        <v>1149</v>
      </c>
      <c r="D42" s="331" t="s">
        <v>1433</v>
      </c>
      <c r="E42" s="221">
        <f t="shared" ref="E42:E46" si="9">SUM(G42:L42)</f>
        <v>6.8</v>
      </c>
      <c r="F42" s="205"/>
      <c r="G42" s="262">
        <v>6.8</v>
      </c>
      <c r="H42" s="262">
        <v>0</v>
      </c>
      <c r="I42" s="262">
        <v>0</v>
      </c>
      <c r="J42" s="262">
        <v>0</v>
      </c>
      <c r="K42" s="262">
        <v>0</v>
      </c>
      <c r="L42" s="262">
        <v>0</v>
      </c>
      <c r="M42" s="205"/>
      <c r="N42" s="715" t="s">
        <v>1396</v>
      </c>
      <c r="O42" s="716"/>
      <c r="P42" s="199"/>
      <c r="Q42" s="203" t="s">
        <v>1331</v>
      </c>
      <c r="R42" s="332">
        <v>1</v>
      </c>
      <c r="S42" s="209"/>
    </row>
    <row r="43" spans="1:19" s="210" customFormat="1" ht="16">
      <c r="A43" s="207"/>
      <c r="B43" s="151"/>
      <c r="C43" s="330" t="s">
        <v>1149</v>
      </c>
      <c r="D43" s="331" t="s">
        <v>1434</v>
      </c>
      <c r="E43" s="221">
        <f t="shared" si="9"/>
        <v>13.14</v>
      </c>
      <c r="F43" s="205"/>
      <c r="G43" s="262">
        <v>13.14</v>
      </c>
      <c r="H43" s="262">
        <v>0</v>
      </c>
      <c r="I43" s="262">
        <v>0</v>
      </c>
      <c r="J43" s="262">
        <v>0</v>
      </c>
      <c r="K43" s="262">
        <v>0</v>
      </c>
      <c r="L43" s="262">
        <v>0</v>
      </c>
      <c r="M43" s="205"/>
      <c r="N43" s="715" t="s">
        <v>1396</v>
      </c>
      <c r="O43" s="716"/>
      <c r="P43" s="199"/>
      <c r="Q43" s="203" t="s">
        <v>1336</v>
      </c>
      <c r="R43" s="332">
        <v>1</v>
      </c>
      <c r="S43" s="209"/>
    </row>
    <row r="44" spans="1:19" s="210" customFormat="1" ht="16">
      <c r="A44" s="207"/>
      <c r="B44" s="151"/>
      <c r="C44" s="333" t="s">
        <v>1149</v>
      </c>
      <c r="D44" s="331" t="s">
        <v>1435</v>
      </c>
      <c r="E44" s="221">
        <f t="shared" si="9"/>
        <v>7.95</v>
      </c>
      <c r="F44" s="205"/>
      <c r="G44" s="262">
        <v>0</v>
      </c>
      <c r="H44" s="262">
        <v>0</v>
      </c>
      <c r="I44" s="262">
        <v>0</v>
      </c>
      <c r="J44" s="262">
        <v>7.95</v>
      </c>
      <c r="K44" s="262">
        <v>0</v>
      </c>
      <c r="L44" s="262">
        <v>0</v>
      </c>
      <c r="M44" s="205"/>
      <c r="N44" s="715" t="s">
        <v>1396</v>
      </c>
      <c r="O44" s="716"/>
      <c r="P44" s="199"/>
      <c r="Q44" s="203" t="s">
        <v>1336</v>
      </c>
      <c r="R44" s="332">
        <v>1</v>
      </c>
      <c r="S44" s="209"/>
    </row>
    <row r="45" spans="1:19" s="210" customFormat="1" ht="16">
      <c r="A45" s="207"/>
      <c r="B45" s="151"/>
      <c r="C45" s="330" t="s">
        <v>1149</v>
      </c>
      <c r="D45" s="331" t="s">
        <v>1436</v>
      </c>
      <c r="E45" s="221">
        <f t="shared" si="9"/>
        <v>6.07</v>
      </c>
      <c r="F45" s="205"/>
      <c r="G45" s="262">
        <v>0</v>
      </c>
      <c r="H45" s="262">
        <v>0</v>
      </c>
      <c r="I45" s="262">
        <v>0</v>
      </c>
      <c r="J45" s="262">
        <v>0</v>
      </c>
      <c r="K45" s="262">
        <v>0</v>
      </c>
      <c r="L45" s="262">
        <v>6.07</v>
      </c>
      <c r="M45" s="205"/>
      <c r="N45" s="715" t="s">
        <v>1396</v>
      </c>
      <c r="O45" s="716"/>
      <c r="P45" s="199"/>
      <c r="Q45" s="203" t="s">
        <v>1336</v>
      </c>
      <c r="R45" s="335">
        <v>1</v>
      </c>
      <c r="S45" s="209"/>
    </row>
    <row r="46" spans="1:19" s="319" customFormat="1" ht="16">
      <c r="A46" s="207"/>
      <c r="B46" s="312"/>
      <c r="C46" s="707" t="s">
        <v>1437</v>
      </c>
      <c r="D46" s="707"/>
      <c r="E46" s="313">
        <f t="shared" si="9"/>
        <v>33.96</v>
      </c>
      <c r="F46" s="314"/>
      <c r="G46" s="313">
        <f>SUM(G42:G45)</f>
        <v>19.940000000000001</v>
      </c>
      <c r="H46" s="313">
        <f t="shared" ref="H46:L46" si="10">SUM(H42:H45)</f>
        <v>0</v>
      </c>
      <c r="I46" s="313">
        <f t="shared" si="10"/>
        <v>0</v>
      </c>
      <c r="J46" s="313">
        <f t="shared" si="10"/>
        <v>7.95</v>
      </c>
      <c r="K46" s="313">
        <f t="shared" si="10"/>
        <v>0</v>
      </c>
      <c r="L46" s="313">
        <f t="shared" si="10"/>
        <v>6.07</v>
      </c>
      <c r="M46" s="314"/>
      <c r="N46" s="720" t="s">
        <v>1396</v>
      </c>
      <c r="O46" s="720"/>
      <c r="P46" s="315"/>
      <c r="Q46" s="316" t="s">
        <v>1336</v>
      </c>
      <c r="R46" s="317">
        <v>1</v>
      </c>
      <c r="S46" s="318"/>
    </row>
    <row r="47" spans="1:19" s="210" customFormat="1" ht="16">
      <c r="A47" s="207"/>
      <c r="B47" s="151"/>
      <c r="C47" s="199"/>
      <c r="D47" s="199"/>
      <c r="E47" s="320"/>
      <c r="F47" s="199"/>
      <c r="G47" s="321"/>
      <c r="H47" s="321"/>
      <c r="I47" s="321"/>
      <c r="J47" s="321"/>
      <c r="K47" s="321"/>
      <c r="L47" s="322"/>
      <c r="M47" s="199"/>
      <c r="N47" s="199"/>
      <c r="O47" s="199"/>
      <c r="P47" s="199"/>
      <c r="Q47" s="199"/>
      <c r="R47" s="199"/>
      <c r="S47" s="209"/>
    </row>
    <row r="48" spans="1:19" s="210" customFormat="1" ht="16">
      <c r="A48" s="207"/>
      <c r="B48" s="151"/>
      <c r="C48" s="330" t="s">
        <v>1149</v>
      </c>
      <c r="D48" s="331" t="s">
        <v>1438</v>
      </c>
      <c r="E48" s="221">
        <f>SUM(G48:L48)</f>
        <v>103.58</v>
      </c>
      <c r="F48" s="205"/>
      <c r="G48" s="262">
        <v>103.58</v>
      </c>
      <c r="H48" s="262">
        <v>0</v>
      </c>
      <c r="I48" s="262">
        <v>0</v>
      </c>
      <c r="J48" s="262">
        <v>0</v>
      </c>
      <c r="K48" s="262">
        <v>0</v>
      </c>
      <c r="L48" s="262">
        <v>0</v>
      </c>
      <c r="M48" s="205"/>
      <c r="N48" s="715" t="s">
        <v>1407</v>
      </c>
      <c r="O48" s="716"/>
      <c r="P48" s="199"/>
      <c r="Q48" s="203" t="s">
        <v>1336</v>
      </c>
      <c r="R48" s="335">
        <v>1</v>
      </c>
      <c r="S48" s="209"/>
    </row>
    <row r="49" spans="1:19" s="319" customFormat="1" ht="16">
      <c r="A49" s="207"/>
      <c r="B49" s="312"/>
      <c r="C49" s="707" t="s">
        <v>1439</v>
      </c>
      <c r="D49" s="707"/>
      <c r="E49" s="313">
        <f t="shared" ref="E49" si="11">SUM(G49:L49)</f>
        <v>103.58</v>
      </c>
      <c r="F49" s="314"/>
      <c r="G49" s="313">
        <f>SUM(G48)</f>
        <v>103.58</v>
      </c>
      <c r="H49" s="313">
        <f t="shared" ref="H49:L49" si="12">SUM(H48)</f>
        <v>0</v>
      </c>
      <c r="I49" s="313">
        <f t="shared" si="12"/>
        <v>0</v>
      </c>
      <c r="J49" s="313">
        <f t="shared" si="12"/>
        <v>0</v>
      </c>
      <c r="K49" s="313">
        <f t="shared" si="12"/>
        <v>0</v>
      </c>
      <c r="L49" s="313">
        <f t="shared" si="12"/>
        <v>0</v>
      </c>
      <c r="M49" s="314"/>
      <c r="N49" s="720" t="s">
        <v>1407</v>
      </c>
      <c r="O49" s="720"/>
      <c r="P49" s="315"/>
      <c r="Q49" s="316" t="s">
        <v>1336</v>
      </c>
      <c r="R49" s="317">
        <v>1</v>
      </c>
      <c r="S49" s="318"/>
    </row>
    <row r="50" spans="1:19" s="210" customFormat="1" ht="16">
      <c r="A50" s="207"/>
      <c r="B50" s="151"/>
      <c r="C50" s="199"/>
      <c r="D50" s="199"/>
      <c r="E50" s="320"/>
      <c r="F50" s="199"/>
      <c r="G50" s="321"/>
      <c r="H50" s="321"/>
      <c r="I50" s="321"/>
      <c r="J50" s="321"/>
      <c r="K50" s="321"/>
      <c r="L50" s="322"/>
      <c r="M50" s="199"/>
      <c r="N50" s="199"/>
      <c r="O50" s="199"/>
      <c r="P50" s="199"/>
      <c r="Q50" s="199"/>
      <c r="R50" s="199"/>
      <c r="S50" s="209"/>
    </row>
    <row r="51" spans="1:19" s="210" customFormat="1" ht="16">
      <c r="A51" s="207"/>
      <c r="B51" s="151"/>
      <c r="C51" s="330" t="s">
        <v>1440</v>
      </c>
      <c r="D51" s="331" t="s">
        <v>1441</v>
      </c>
      <c r="E51" s="221">
        <f>SUM(G51:L51)</f>
        <v>12.25</v>
      </c>
      <c r="F51" s="205"/>
      <c r="G51" s="262">
        <v>12.25</v>
      </c>
      <c r="H51" s="262">
        <v>0</v>
      </c>
      <c r="I51" s="262">
        <v>0</v>
      </c>
      <c r="J51" s="262">
        <v>0</v>
      </c>
      <c r="K51" s="262">
        <v>0</v>
      </c>
      <c r="L51" s="262">
        <v>0</v>
      </c>
      <c r="M51" s="205"/>
      <c r="N51" s="714" t="s">
        <v>1396</v>
      </c>
      <c r="O51" s="714"/>
      <c r="P51" s="199"/>
      <c r="Q51" s="203" t="s">
        <v>1331</v>
      </c>
      <c r="R51" s="335">
        <v>1</v>
      </c>
      <c r="S51" s="209"/>
    </row>
    <row r="52" spans="1:19" s="210" customFormat="1" ht="16">
      <c r="A52" s="207"/>
      <c r="B52" s="151"/>
      <c r="C52" s="330" t="s">
        <v>1440</v>
      </c>
      <c r="D52" s="331" t="s">
        <v>1442</v>
      </c>
      <c r="E52" s="221">
        <f>SUM(G52:L52)</f>
        <v>3.52</v>
      </c>
      <c r="F52" s="205"/>
      <c r="G52" s="262">
        <v>3.52</v>
      </c>
      <c r="H52" s="262">
        <v>0</v>
      </c>
      <c r="I52" s="262">
        <v>0</v>
      </c>
      <c r="J52" s="262">
        <v>0</v>
      </c>
      <c r="K52" s="262">
        <v>0</v>
      </c>
      <c r="L52" s="262">
        <v>0</v>
      </c>
      <c r="M52" s="205"/>
      <c r="N52" s="715" t="s">
        <v>1396</v>
      </c>
      <c r="O52" s="716"/>
      <c r="P52" s="199"/>
      <c r="Q52" s="203" t="s">
        <v>1336</v>
      </c>
      <c r="R52" s="335">
        <v>1</v>
      </c>
      <c r="S52" s="209"/>
    </row>
    <row r="53" spans="1:19" s="210" customFormat="1" ht="16">
      <c r="A53" s="207"/>
      <c r="B53" s="151"/>
      <c r="C53" s="330" t="s">
        <v>1440</v>
      </c>
      <c r="D53" s="331" t="s">
        <v>1443</v>
      </c>
      <c r="E53" s="221">
        <f t="shared" ref="E53:E55" si="13">SUM(G53:L53)</f>
        <v>5.14</v>
      </c>
      <c r="F53" s="205"/>
      <c r="G53" s="262">
        <v>5.14</v>
      </c>
      <c r="H53" s="262">
        <v>0</v>
      </c>
      <c r="I53" s="262">
        <v>0</v>
      </c>
      <c r="J53" s="262">
        <v>0</v>
      </c>
      <c r="K53" s="262">
        <v>0</v>
      </c>
      <c r="L53" s="262">
        <v>0</v>
      </c>
      <c r="M53" s="205"/>
      <c r="N53" s="715" t="s">
        <v>1396</v>
      </c>
      <c r="O53" s="716"/>
      <c r="P53" s="199"/>
      <c r="Q53" s="203" t="s">
        <v>1336</v>
      </c>
      <c r="R53" s="332">
        <v>1</v>
      </c>
      <c r="S53" s="209"/>
    </row>
    <row r="54" spans="1:19" s="210" customFormat="1" ht="16">
      <c r="A54" s="207"/>
      <c r="B54" s="151"/>
      <c r="C54" s="330" t="s">
        <v>1440</v>
      </c>
      <c r="D54" s="331" t="s">
        <v>1444</v>
      </c>
      <c r="E54" s="221">
        <f t="shared" si="13"/>
        <v>0</v>
      </c>
      <c r="F54" s="205"/>
      <c r="G54" s="262">
        <v>0</v>
      </c>
      <c r="H54" s="262">
        <v>0</v>
      </c>
      <c r="I54" s="262">
        <v>0</v>
      </c>
      <c r="J54" s="262">
        <v>0</v>
      </c>
      <c r="K54" s="262">
        <v>0</v>
      </c>
      <c r="L54" s="262">
        <v>0</v>
      </c>
      <c r="M54" s="205"/>
      <c r="N54" s="715" t="s">
        <v>1407</v>
      </c>
      <c r="O54" s="716"/>
      <c r="P54" s="199"/>
      <c r="Q54" s="203" t="s">
        <v>1331</v>
      </c>
      <c r="R54" s="332">
        <v>1</v>
      </c>
      <c r="S54" s="209"/>
    </row>
    <row r="55" spans="1:19" s="319" customFormat="1" ht="16">
      <c r="A55" s="207"/>
      <c r="B55" s="312"/>
      <c r="C55" s="707" t="s">
        <v>1445</v>
      </c>
      <c r="D55" s="707"/>
      <c r="E55" s="313">
        <f t="shared" si="13"/>
        <v>20.91</v>
      </c>
      <c r="F55" s="314"/>
      <c r="G55" s="313">
        <f>SUM(G51:G54)</f>
        <v>20.91</v>
      </c>
      <c r="H55" s="313">
        <f t="shared" ref="H55:L55" si="14">SUM(H51:H54)</f>
        <v>0</v>
      </c>
      <c r="I55" s="313">
        <f t="shared" si="14"/>
        <v>0</v>
      </c>
      <c r="J55" s="313">
        <f t="shared" si="14"/>
        <v>0</v>
      </c>
      <c r="K55" s="313">
        <f t="shared" si="14"/>
        <v>0</v>
      </c>
      <c r="L55" s="313">
        <f t="shared" si="14"/>
        <v>0</v>
      </c>
      <c r="M55" s="314"/>
      <c r="N55" s="720" t="s">
        <v>1396</v>
      </c>
      <c r="O55" s="720"/>
      <c r="P55" s="315"/>
      <c r="Q55" s="316" t="s">
        <v>1336</v>
      </c>
      <c r="R55" s="317">
        <v>1</v>
      </c>
      <c r="S55" s="318"/>
    </row>
    <row r="56" spans="1:19" s="210" customFormat="1" ht="16">
      <c r="A56" s="207"/>
      <c r="B56" s="151"/>
      <c r="C56" s="199"/>
      <c r="D56" s="199"/>
      <c r="E56" s="320"/>
      <c r="F56" s="199"/>
      <c r="G56" s="321"/>
      <c r="H56" s="321"/>
      <c r="I56" s="321"/>
      <c r="J56" s="321"/>
      <c r="K56" s="321"/>
      <c r="L56" s="322"/>
      <c r="M56" s="199"/>
      <c r="N56" s="199"/>
      <c r="O56" s="199"/>
      <c r="P56" s="199"/>
      <c r="Q56" s="199"/>
      <c r="R56" s="199"/>
      <c r="S56" s="209"/>
    </row>
    <row r="57" spans="1:19" s="210" customFormat="1" ht="16">
      <c r="A57" s="207"/>
      <c r="B57" s="151"/>
      <c r="C57" s="330" t="s">
        <v>1446</v>
      </c>
      <c r="D57" s="331" t="s">
        <v>1446</v>
      </c>
      <c r="E57" s="221">
        <f t="shared" ref="E57:E60" si="15">SUM(G57:L57)</f>
        <v>0</v>
      </c>
      <c r="F57" s="205"/>
      <c r="G57" s="262">
        <v>0</v>
      </c>
      <c r="H57" s="262">
        <v>0</v>
      </c>
      <c r="I57" s="262">
        <v>0</v>
      </c>
      <c r="J57" s="262">
        <v>0</v>
      </c>
      <c r="K57" s="262">
        <v>0</v>
      </c>
      <c r="L57" s="262">
        <v>0</v>
      </c>
      <c r="M57" s="205"/>
      <c r="N57" s="714" t="s">
        <v>1396</v>
      </c>
      <c r="O57" s="714"/>
      <c r="P57" s="199"/>
      <c r="Q57" s="203" t="s">
        <v>1336</v>
      </c>
      <c r="R57" s="332">
        <v>1</v>
      </c>
      <c r="S57" s="209"/>
    </row>
    <row r="58" spans="1:19" s="210" customFormat="1" ht="16">
      <c r="A58" s="207"/>
      <c r="B58" s="151"/>
      <c r="C58" s="330" t="s">
        <v>1447</v>
      </c>
      <c r="D58" s="331" t="s">
        <v>1448</v>
      </c>
      <c r="E58" s="221">
        <f t="shared" si="15"/>
        <v>92.93</v>
      </c>
      <c r="F58" s="205"/>
      <c r="G58" s="262">
        <v>92.93</v>
      </c>
      <c r="H58" s="262">
        <v>0</v>
      </c>
      <c r="I58" s="262">
        <v>0</v>
      </c>
      <c r="J58" s="262">
        <v>0</v>
      </c>
      <c r="K58" s="262">
        <v>0</v>
      </c>
      <c r="L58" s="262">
        <v>0</v>
      </c>
      <c r="M58" s="205"/>
      <c r="N58" s="715" t="s">
        <v>1407</v>
      </c>
      <c r="O58" s="716"/>
      <c r="P58" s="199"/>
      <c r="Q58" s="203" t="s">
        <v>1408</v>
      </c>
      <c r="R58" s="332">
        <v>1</v>
      </c>
      <c r="S58" s="209"/>
    </row>
    <row r="59" spans="1:19" s="210" customFormat="1" ht="16">
      <c r="A59" s="207"/>
      <c r="B59" s="151"/>
      <c r="C59" s="330" t="s">
        <v>1449</v>
      </c>
      <c r="D59" s="331" t="s">
        <v>1450</v>
      </c>
      <c r="E59" s="221">
        <f t="shared" si="15"/>
        <v>0.72</v>
      </c>
      <c r="F59" s="205"/>
      <c r="G59" s="262">
        <v>0.72</v>
      </c>
      <c r="H59" s="262">
        <v>0</v>
      </c>
      <c r="I59" s="262">
        <v>0</v>
      </c>
      <c r="J59" s="262">
        <v>0</v>
      </c>
      <c r="K59" s="262">
        <v>0</v>
      </c>
      <c r="L59" s="262">
        <v>0</v>
      </c>
      <c r="M59" s="205"/>
      <c r="N59" s="714" t="s">
        <v>1396</v>
      </c>
      <c r="O59" s="714"/>
      <c r="P59" s="199"/>
      <c r="Q59" s="203" t="s">
        <v>1336</v>
      </c>
      <c r="R59" s="332">
        <v>1</v>
      </c>
      <c r="S59" s="209"/>
    </row>
    <row r="60" spans="1:19" s="210" customFormat="1" ht="16">
      <c r="A60" s="207"/>
      <c r="B60" s="151"/>
      <c r="C60" s="330" t="s">
        <v>1449</v>
      </c>
      <c r="D60" s="331" t="s">
        <v>1451</v>
      </c>
      <c r="E60" s="221">
        <f t="shared" si="15"/>
        <v>0</v>
      </c>
      <c r="F60" s="205"/>
      <c r="G60" s="262">
        <v>0</v>
      </c>
      <c r="H60" s="262">
        <v>0</v>
      </c>
      <c r="I60" s="262">
        <v>0</v>
      </c>
      <c r="J60" s="262">
        <v>0</v>
      </c>
      <c r="K60" s="262">
        <v>0</v>
      </c>
      <c r="L60" s="262">
        <v>0</v>
      </c>
      <c r="M60" s="205"/>
      <c r="N60" s="714" t="s">
        <v>1396</v>
      </c>
      <c r="O60" s="714"/>
      <c r="P60" s="199"/>
      <c r="Q60" s="203" t="s">
        <v>1336</v>
      </c>
      <c r="R60" s="332">
        <v>1</v>
      </c>
      <c r="S60" s="209"/>
    </row>
    <row r="61" spans="1:19" s="210" customFormat="1" ht="16">
      <c r="A61" s="207"/>
      <c r="B61" s="151"/>
      <c r="C61" s="330" t="s">
        <v>346</v>
      </c>
      <c r="D61" s="331" t="s">
        <v>346</v>
      </c>
      <c r="E61" s="221">
        <f>SUM(G61:L61)</f>
        <v>2.7</v>
      </c>
      <c r="F61" s="205"/>
      <c r="G61" s="262">
        <v>2.7</v>
      </c>
      <c r="H61" s="262">
        <v>0</v>
      </c>
      <c r="I61" s="262">
        <v>0</v>
      </c>
      <c r="J61" s="262">
        <v>0</v>
      </c>
      <c r="K61" s="262">
        <v>0</v>
      </c>
      <c r="L61" s="262">
        <v>0</v>
      </c>
      <c r="M61" s="205"/>
      <c r="N61" s="714" t="s">
        <v>1396</v>
      </c>
      <c r="O61" s="714"/>
      <c r="P61" s="199"/>
      <c r="Q61" s="203" t="s">
        <v>1336</v>
      </c>
      <c r="R61" s="332">
        <v>1</v>
      </c>
      <c r="S61" s="209"/>
    </row>
    <row r="62" spans="1:19" s="319" customFormat="1" ht="16">
      <c r="A62" s="207"/>
      <c r="B62" s="312"/>
      <c r="C62" s="707" t="s">
        <v>489</v>
      </c>
      <c r="D62" s="707"/>
      <c r="E62" s="313">
        <f>SUM(G62:L62)</f>
        <v>96.350000000000009</v>
      </c>
      <c r="F62" s="314"/>
      <c r="G62" s="313">
        <f>SUM(G57:G61)</f>
        <v>96.350000000000009</v>
      </c>
      <c r="H62" s="313">
        <f t="shared" ref="H62:L62" si="16">SUM(H57:H61)</f>
        <v>0</v>
      </c>
      <c r="I62" s="313">
        <f t="shared" si="16"/>
        <v>0</v>
      </c>
      <c r="J62" s="313">
        <f t="shared" si="16"/>
        <v>0</v>
      </c>
      <c r="K62" s="313">
        <f t="shared" si="16"/>
        <v>0</v>
      </c>
      <c r="L62" s="313">
        <f t="shared" si="16"/>
        <v>0</v>
      </c>
      <c r="M62" s="314"/>
      <c r="N62" s="718" t="s">
        <v>1396</v>
      </c>
      <c r="O62" s="719"/>
      <c r="P62" s="315"/>
      <c r="Q62" s="316" t="s">
        <v>1336</v>
      </c>
      <c r="R62" s="317">
        <v>1</v>
      </c>
      <c r="S62" s="318"/>
    </row>
    <row r="63" spans="1:19" s="210" customFormat="1" ht="15" customHeight="1">
      <c r="B63" s="151"/>
      <c r="C63" s="199"/>
      <c r="D63" s="199"/>
      <c r="E63" s="320"/>
      <c r="F63" s="199"/>
      <c r="G63" s="321"/>
      <c r="H63" s="321"/>
      <c r="I63" s="321"/>
      <c r="J63" s="321"/>
      <c r="K63" s="321"/>
      <c r="L63" s="322"/>
      <c r="M63" s="199"/>
      <c r="N63" s="199"/>
      <c r="O63" s="199"/>
      <c r="P63" s="199"/>
      <c r="Q63" s="199"/>
      <c r="R63" s="199"/>
      <c r="S63" s="209"/>
    </row>
    <row r="64" spans="1:19" s="210" customFormat="1" ht="16">
      <c r="A64" s="207"/>
      <c r="B64" s="151"/>
      <c r="C64" s="315" t="s">
        <v>1452</v>
      </c>
      <c r="D64" s="199"/>
      <c r="E64" s="320"/>
      <c r="F64" s="199"/>
      <c r="G64" s="321"/>
      <c r="H64" s="321"/>
      <c r="I64" s="321"/>
      <c r="J64" s="321"/>
      <c r="K64" s="321"/>
      <c r="L64" s="322"/>
      <c r="M64" s="199"/>
      <c r="N64" s="199"/>
      <c r="O64" s="199"/>
      <c r="P64" s="199"/>
      <c r="Q64" s="199"/>
      <c r="R64" s="199"/>
      <c r="S64" s="209"/>
    </row>
    <row r="65" spans="1:19" s="210" customFormat="1" ht="16">
      <c r="A65" s="207"/>
      <c r="B65" s="151"/>
      <c r="C65" s="330" t="s">
        <v>1453</v>
      </c>
      <c r="D65" s="331" t="s">
        <v>1454</v>
      </c>
      <c r="E65" s="221">
        <f>SUM(G65:L65)</f>
        <v>46.34</v>
      </c>
      <c r="F65" s="205"/>
      <c r="G65" s="262">
        <v>46.34</v>
      </c>
      <c r="H65" s="262">
        <v>0</v>
      </c>
      <c r="I65" s="262">
        <v>0</v>
      </c>
      <c r="J65" s="262">
        <v>0</v>
      </c>
      <c r="K65" s="262">
        <v>0</v>
      </c>
      <c r="L65" s="262">
        <v>0</v>
      </c>
      <c r="M65" s="205"/>
      <c r="N65" s="715" t="s">
        <v>1396</v>
      </c>
      <c r="O65" s="716"/>
      <c r="P65" s="199"/>
      <c r="Q65" s="203" t="s">
        <v>1398</v>
      </c>
      <c r="R65" s="332">
        <v>1</v>
      </c>
      <c r="S65" s="209"/>
    </row>
    <row r="66" spans="1:19" s="210" customFormat="1" ht="16">
      <c r="A66" s="207"/>
      <c r="B66" s="151"/>
      <c r="C66" s="330" t="s">
        <v>1453</v>
      </c>
      <c r="D66" s="331" t="s">
        <v>1455</v>
      </c>
      <c r="E66" s="221">
        <f>SUM(G66:L66)</f>
        <v>91.82</v>
      </c>
      <c r="F66" s="205"/>
      <c r="G66" s="262">
        <v>91.82</v>
      </c>
      <c r="H66" s="262">
        <v>0</v>
      </c>
      <c r="I66" s="262">
        <v>0</v>
      </c>
      <c r="J66" s="262">
        <v>0</v>
      </c>
      <c r="K66" s="262">
        <v>0</v>
      </c>
      <c r="L66" s="262"/>
      <c r="M66" s="205"/>
      <c r="N66" s="715" t="s">
        <v>1396</v>
      </c>
      <c r="O66" s="716"/>
      <c r="P66" s="199"/>
      <c r="Q66" s="203" t="s">
        <v>1341</v>
      </c>
      <c r="R66" s="332">
        <v>1</v>
      </c>
      <c r="S66" s="209"/>
    </row>
    <row r="67" spans="1:19" s="210" customFormat="1" ht="16">
      <c r="A67" s="207"/>
      <c r="B67" s="151"/>
      <c r="C67" s="330" t="s">
        <v>1456</v>
      </c>
      <c r="D67" s="331" t="s">
        <v>1457</v>
      </c>
      <c r="E67" s="221">
        <f>SUM(G67:L67)</f>
        <v>117.79</v>
      </c>
      <c r="F67" s="205"/>
      <c r="G67" s="262">
        <v>117.79</v>
      </c>
      <c r="H67" s="262">
        <v>0</v>
      </c>
      <c r="I67" s="262">
        <v>0</v>
      </c>
      <c r="J67" s="262">
        <v>0</v>
      </c>
      <c r="K67" s="262">
        <v>0</v>
      </c>
      <c r="L67" s="262">
        <v>0</v>
      </c>
      <c r="M67" s="205"/>
      <c r="N67" s="715" t="s">
        <v>1396</v>
      </c>
      <c r="O67" s="716"/>
      <c r="P67" s="199"/>
      <c r="Q67" s="203" t="s">
        <v>1344</v>
      </c>
      <c r="R67" s="332">
        <v>1</v>
      </c>
      <c r="S67" s="209"/>
    </row>
    <row r="68" spans="1:19" s="210" customFormat="1" ht="16">
      <c r="A68" s="207"/>
      <c r="B68" s="151"/>
      <c r="C68" s="199"/>
      <c r="D68" s="199"/>
      <c r="E68" s="320"/>
      <c r="F68" s="199"/>
      <c r="G68" s="321"/>
      <c r="H68" s="321"/>
      <c r="I68" s="321"/>
      <c r="J68" s="321"/>
      <c r="K68" s="321"/>
      <c r="L68" s="322"/>
      <c r="M68" s="199"/>
      <c r="N68" s="199"/>
      <c r="O68" s="199"/>
      <c r="P68" s="199"/>
      <c r="Q68" s="199"/>
      <c r="R68" s="199"/>
      <c r="S68" s="209"/>
    </row>
    <row r="69" spans="1:19" s="210" customFormat="1" ht="20">
      <c r="A69" s="207"/>
      <c r="B69" s="151"/>
      <c r="C69" s="324" t="s">
        <v>1458</v>
      </c>
      <c r="D69" s="199"/>
      <c r="E69" s="320"/>
      <c r="F69" s="199"/>
      <c r="G69" s="321"/>
      <c r="H69" s="321"/>
      <c r="I69" s="321"/>
      <c r="J69" s="321"/>
      <c r="K69" s="321"/>
      <c r="L69" s="322"/>
      <c r="M69" s="199"/>
      <c r="N69" s="199"/>
      <c r="O69" s="199"/>
      <c r="P69" s="199"/>
      <c r="Q69" s="199"/>
      <c r="R69" s="199"/>
      <c r="S69" s="209"/>
    </row>
    <row r="70" spans="1:19" s="210" customFormat="1" ht="16">
      <c r="A70" s="207"/>
      <c r="B70" s="151"/>
      <c r="C70" s="199"/>
      <c r="D70" s="199"/>
      <c r="E70" s="199"/>
      <c r="F70" s="199"/>
      <c r="G70" s="710" t="s">
        <v>1459</v>
      </c>
      <c r="H70" s="717"/>
      <c r="I70" s="717"/>
      <c r="J70" s="717"/>
      <c r="K70" s="717"/>
      <c r="L70" s="711"/>
      <c r="M70" s="199"/>
      <c r="N70" s="199"/>
      <c r="O70" s="199"/>
      <c r="P70" s="199"/>
      <c r="Q70" s="710" t="s">
        <v>1379</v>
      </c>
      <c r="R70" s="711"/>
      <c r="S70" s="209"/>
    </row>
    <row r="71" spans="1:19" s="210" customFormat="1" ht="56">
      <c r="A71" s="207"/>
      <c r="B71" s="151"/>
      <c r="C71" s="208" t="s">
        <v>1380</v>
      </c>
      <c r="D71" s="208" t="s">
        <v>1381</v>
      </c>
      <c r="E71" s="208" t="s">
        <v>1460</v>
      </c>
      <c r="F71" s="199"/>
      <c r="G71" s="208" t="s">
        <v>1461</v>
      </c>
      <c r="H71" s="713" t="s">
        <v>1462</v>
      </c>
      <c r="I71" s="713"/>
      <c r="J71" s="713" t="s">
        <v>1463</v>
      </c>
      <c r="K71" s="713"/>
      <c r="L71" s="208" t="s">
        <v>1388</v>
      </c>
      <c r="M71" s="325"/>
      <c r="N71" s="208" t="s">
        <v>1464</v>
      </c>
      <c r="O71" s="208" t="s">
        <v>1389</v>
      </c>
      <c r="P71" s="325"/>
      <c r="Q71" s="208" t="s">
        <v>1390</v>
      </c>
      <c r="R71" s="208" t="s">
        <v>1391</v>
      </c>
      <c r="S71" s="209"/>
    </row>
    <row r="72" spans="1:19" s="210" customFormat="1" ht="16">
      <c r="A72" s="207"/>
      <c r="B72" s="151"/>
      <c r="C72" s="199"/>
      <c r="D72" s="199"/>
      <c r="E72" s="320" t="s">
        <v>1465</v>
      </c>
      <c r="F72" s="199"/>
      <c r="G72" s="336">
        <v>0</v>
      </c>
      <c r="H72" s="712">
        <v>0.3</v>
      </c>
      <c r="I72" s="712"/>
      <c r="J72" s="712">
        <v>0.3</v>
      </c>
      <c r="K72" s="712"/>
      <c r="L72" s="336">
        <v>1</v>
      </c>
      <c r="M72" s="199"/>
      <c r="N72" s="199"/>
      <c r="O72" s="199"/>
      <c r="P72" s="199"/>
      <c r="Q72" s="199"/>
      <c r="R72" s="199"/>
      <c r="S72" s="209"/>
    </row>
    <row r="73" spans="1:19" s="210" customFormat="1" ht="16">
      <c r="A73" s="207"/>
      <c r="B73" s="151"/>
      <c r="C73" s="326" t="s">
        <v>1458</v>
      </c>
      <c r="D73" s="214"/>
      <c r="E73" s="199"/>
      <c r="F73" s="199"/>
      <c r="G73" s="199"/>
      <c r="H73" s="199"/>
      <c r="I73" s="199"/>
      <c r="J73" s="199"/>
      <c r="K73" s="199"/>
      <c r="L73" s="199"/>
      <c r="M73" s="199"/>
      <c r="N73" s="199"/>
      <c r="O73" s="199"/>
      <c r="P73" s="199"/>
      <c r="Q73" s="199"/>
      <c r="R73" s="199"/>
      <c r="S73" s="209"/>
    </row>
    <row r="74" spans="1:19" s="210" customFormat="1" ht="16">
      <c r="A74" s="207"/>
      <c r="B74" s="151"/>
      <c r="C74" s="330" t="s">
        <v>1466</v>
      </c>
      <c r="D74" s="331" t="s">
        <v>1467</v>
      </c>
      <c r="E74" s="221">
        <f t="shared" ref="E74:E76" si="17">SUM(G74:L74)</f>
        <v>0.67</v>
      </c>
      <c r="F74" s="205"/>
      <c r="G74" s="337">
        <v>0.67</v>
      </c>
      <c r="H74" s="705">
        <v>0</v>
      </c>
      <c r="I74" s="706"/>
      <c r="J74" s="705">
        <v>0</v>
      </c>
      <c r="K74" s="706"/>
      <c r="L74" s="262">
        <v>0</v>
      </c>
      <c r="M74" s="205"/>
      <c r="N74" s="203" t="s">
        <v>990</v>
      </c>
      <c r="O74" s="203" t="s">
        <v>1468</v>
      </c>
      <c r="P74" s="199"/>
      <c r="Q74" s="203" t="s">
        <v>1425</v>
      </c>
      <c r="R74" s="332">
        <v>1</v>
      </c>
      <c r="S74" s="209"/>
    </row>
    <row r="75" spans="1:19" s="210" customFormat="1" ht="16">
      <c r="A75" s="207"/>
      <c r="B75" s="151"/>
      <c r="C75" s="330" t="s">
        <v>1469</v>
      </c>
      <c r="D75" s="331" t="s">
        <v>1470</v>
      </c>
      <c r="E75" s="221">
        <f t="shared" si="17"/>
        <v>0.05</v>
      </c>
      <c r="F75" s="205"/>
      <c r="G75" s="337">
        <v>0.05</v>
      </c>
      <c r="H75" s="705">
        <v>0</v>
      </c>
      <c r="I75" s="706"/>
      <c r="J75" s="705">
        <v>0</v>
      </c>
      <c r="K75" s="706"/>
      <c r="L75" s="262">
        <v>0</v>
      </c>
      <c r="M75" s="205"/>
      <c r="N75" s="203" t="s">
        <v>990</v>
      </c>
      <c r="O75" s="203" t="s">
        <v>1396</v>
      </c>
      <c r="P75" s="199"/>
      <c r="Q75" s="203" t="s">
        <v>1425</v>
      </c>
      <c r="R75" s="332">
        <v>1</v>
      </c>
      <c r="S75" s="209"/>
    </row>
    <row r="76" spans="1:19" s="210" customFormat="1" ht="16">
      <c r="A76" s="207"/>
      <c r="B76" s="151"/>
      <c r="C76" s="330" t="s">
        <v>1466</v>
      </c>
      <c r="D76" s="331" t="s">
        <v>1471</v>
      </c>
      <c r="E76" s="221">
        <f t="shared" si="17"/>
        <v>0.2</v>
      </c>
      <c r="F76" s="205"/>
      <c r="G76" s="337">
        <v>0.2</v>
      </c>
      <c r="H76" s="705">
        <v>0</v>
      </c>
      <c r="I76" s="706"/>
      <c r="J76" s="705">
        <v>0</v>
      </c>
      <c r="K76" s="706"/>
      <c r="L76" s="262">
        <v>0</v>
      </c>
      <c r="M76" s="205"/>
      <c r="N76" s="203" t="s">
        <v>990</v>
      </c>
      <c r="O76" s="203" t="s">
        <v>1396</v>
      </c>
      <c r="P76" s="199"/>
      <c r="Q76" s="203" t="s">
        <v>1425</v>
      </c>
      <c r="R76" s="332">
        <v>1</v>
      </c>
      <c r="S76" s="209"/>
    </row>
    <row r="77" spans="1:19" s="319" customFormat="1" ht="16">
      <c r="A77" s="327"/>
      <c r="B77" s="312"/>
      <c r="C77" s="707" t="s">
        <v>1472</v>
      </c>
      <c r="D77" s="707"/>
      <c r="E77" s="313">
        <f>SUM(G77:L77)</f>
        <v>0.92000000000000015</v>
      </c>
      <c r="F77" s="314"/>
      <c r="G77" s="313">
        <f>SUM(G74:G76)</f>
        <v>0.92000000000000015</v>
      </c>
      <c r="H77" s="708">
        <f t="shared" ref="H77:L77" si="18">SUM(H74:H76)</f>
        <v>0</v>
      </c>
      <c r="I77" s="709">
        <f t="shared" si="18"/>
        <v>0</v>
      </c>
      <c r="J77" s="708">
        <f t="shared" si="18"/>
        <v>0</v>
      </c>
      <c r="K77" s="709">
        <f t="shared" si="18"/>
        <v>0</v>
      </c>
      <c r="L77" s="313">
        <f t="shared" si="18"/>
        <v>0</v>
      </c>
      <c r="M77" s="314"/>
      <c r="N77" s="328" t="s">
        <v>990</v>
      </c>
      <c r="O77" s="328" t="s">
        <v>1396</v>
      </c>
      <c r="P77" s="315"/>
      <c r="Q77" s="316" t="s">
        <v>1290</v>
      </c>
      <c r="R77" s="317">
        <v>1</v>
      </c>
      <c r="S77" s="318"/>
    </row>
    <row r="78" spans="1:19" ht="15" customHeight="1">
      <c r="B78" s="21"/>
      <c r="C78" s="2"/>
      <c r="D78" s="2"/>
      <c r="E78" s="2"/>
      <c r="F78" s="2"/>
      <c r="G78" s="2"/>
      <c r="H78" s="2"/>
      <c r="I78" s="2"/>
      <c r="J78" s="2"/>
      <c r="K78" s="2"/>
      <c r="L78" s="2"/>
      <c r="M78" s="2"/>
      <c r="N78" s="2"/>
      <c r="O78" s="2"/>
      <c r="P78" s="2"/>
      <c r="Q78" s="2"/>
      <c r="R78" s="2"/>
      <c r="S78" s="20"/>
    </row>
    <row r="79" spans="1:19" ht="15" hidden="1" customHeight="1">
      <c r="B79" s="23"/>
      <c r="C79" s="91" t="s">
        <v>1473</v>
      </c>
      <c r="D79" s="23"/>
      <c r="E79" s="23"/>
      <c r="F79" s="23"/>
      <c r="G79" s="23"/>
      <c r="H79" s="23"/>
      <c r="I79" s="23"/>
      <c r="J79" s="23"/>
      <c r="K79" s="23"/>
      <c r="L79" s="23"/>
      <c r="M79" s="23"/>
      <c r="N79" s="23"/>
      <c r="O79" s="23"/>
      <c r="P79" s="23"/>
      <c r="Q79" s="23"/>
      <c r="R79" s="23"/>
      <c r="S79" s="23"/>
    </row>
    <row r="80" spans="1:19" ht="15" hidden="1" customHeight="1">
      <c r="B80" s="23"/>
      <c r="C80" s="91" t="s">
        <v>349</v>
      </c>
      <c r="D80" s="23"/>
      <c r="E80" s="23"/>
      <c r="F80" s="23"/>
      <c r="G80" s="23"/>
      <c r="H80" s="23"/>
      <c r="I80" s="23"/>
      <c r="J80" s="23"/>
      <c r="K80" s="23"/>
      <c r="L80" s="23"/>
      <c r="M80" s="23"/>
      <c r="N80" s="23"/>
      <c r="O80" s="23"/>
      <c r="P80" s="23"/>
      <c r="Q80" s="23"/>
      <c r="R80" s="23"/>
      <c r="S80" s="23"/>
    </row>
    <row r="81" spans="2:19" ht="15" hidden="1" customHeight="1">
      <c r="B81" s="23"/>
      <c r="C81" s="91" t="s">
        <v>1149</v>
      </c>
      <c r="D81" s="23"/>
      <c r="E81" s="23"/>
      <c r="F81" s="23"/>
      <c r="G81" s="23"/>
      <c r="H81" s="23"/>
      <c r="I81" s="23"/>
      <c r="J81" s="23"/>
      <c r="K81" s="23"/>
      <c r="L81" s="23"/>
      <c r="M81" s="23"/>
      <c r="N81" s="23"/>
      <c r="O81" s="23"/>
      <c r="P81" s="23"/>
      <c r="Q81" s="23"/>
      <c r="R81" s="23"/>
      <c r="S81" s="23"/>
    </row>
    <row r="82" spans="2:19" ht="15" hidden="1" customHeight="1">
      <c r="B82" s="23"/>
      <c r="C82" s="91" t="s">
        <v>1406</v>
      </c>
      <c r="D82" s="23"/>
      <c r="E82" s="23"/>
      <c r="F82" s="23"/>
      <c r="G82" s="23"/>
      <c r="H82" s="23"/>
      <c r="I82" s="23"/>
      <c r="J82" s="23"/>
      <c r="K82" s="23"/>
      <c r="L82" s="23"/>
      <c r="M82" s="23"/>
      <c r="N82" s="23"/>
      <c r="O82" s="23"/>
      <c r="P82" s="23"/>
      <c r="Q82" s="23"/>
      <c r="R82" s="23"/>
      <c r="S82" s="23"/>
    </row>
    <row r="83" spans="2:19" ht="15" hidden="1" customHeight="1">
      <c r="B83" s="23"/>
      <c r="C83" s="91" t="s">
        <v>1411</v>
      </c>
      <c r="D83" s="23"/>
      <c r="E83" s="23"/>
      <c r="F83" s="23"/>
      <c r="G83" s="23"/>
      <c r="H83" s="23"/>
      <c r="I83" s="23"/>
      <c r="J83" s="23"/>
      <c r="K83" s="23"/>
      <c r="L83" s="23"/>
      <c r="M83" s="23"/>
      <c r="N83" s="23"/>
      <c r="O83" s="23"/>
      <c r="P83" s="23"/>
      <c r="Q83" s="23"/>
      <c r="R83" s="23"/>
      <c r="S83" s="23"/>
    </row>
    <row r="84" spans="2:19" ht="15" hidden="1" customHeight="1">
      <c r="B84" s="23"/>
      <c r="C84" s="91" t="s">
        <v>1474</v>
      </c>
      <c r="D84" s="23"/>
      <c r="E84" s="23"/>
      <c r="F84" s="23"/>
      <c r="G84" s="23"/>
      <c r="H84" s="23"/>
      <c r="I84" s="23"/>
      <c r="J84" s="23"/>
      <c r="K84" s="23"/>
      <c r="L84" s="23"/>
      <c r="M84" s="23"/>
      <c r="N84" s="23"/>
      <c r="O84" s="23"/>
      <c r="P84" s="23"/>
      <c r="Q84" s="23"/>
      <c r="R84" s="23"/>
      <c r="S84" s="23"/>
    </row>
    <row r="85" spans="2:19" ht="15" hidden="1" customHeight="1">
      <c r="B85" s="23"/>
      <c r="C85" s="91" t="s">
        <v>1423</v>
      </c>
      <c r="D85" s="23"/>
      <c r="E85" s="23"/>
      <c r="F85" s="23"/>
      <c r="G85" s="23"/>
      <c r="H85" s="23"/>
      <c r="I85" s="23"/>
      <c r="J85" s="23"/>
      <c r="K85" s="23"/>
      <c r="L85" s="23"/>
      <c r="M85" s="23"/>
      <c r="N85" s="23"/>
      <c r="O85" s="23"/>
      <c r="P85" s="23"/>
      <c r="Q85" s="23"/>
      <c r="R85" s="23"/>
      <c r="S85" s="23"/>
    </row>
    <row r="86" spans="2:19" ht="15" hidden="1" customHeight="1">
      <c r="B86" s="23"/>
      <c r="C86" s="91" t="s">
        <v>1440</v>
      </c>
      <c r="D86" s="23"/>
      <c r="E86" s="23"/>
      <c r="F86" s="23"/>
      <c r="G86" s="23"/>
      <c r="H86" s="23"/>
      <c r="I86" s="23"/>
      <c r="J86" s="23"/>
      <c r="K86" s="23"/>
      <c r="L86" s="23"/>
      <c r="M86" s="23"/>
      <c r="N86" s="23"/>
      <c r="O86" s="23"/>
      <c r="P86" s="23"/>
      <c r="Q86" s="23"/>
      <c r="R86" s="23"/>
      <c r="S86" s="23"/>
    </row>
    <row r="87" spans="2:19" ht="15" hidden="1" customHeight="1">
      <c r="B87" s="23"/>
      <c r="C87" s="91" t="s">
        <v>1475</v>
      </c>
      <c r="D87" s="23"/>
      <c r="E87" s="23"/>
      <c r="F87" s="23"/>
      <c r="G87" s="23"/>
      <c r="H87" s="23"/>
      <c r="I87" s="23"/>
      <c r="J87" s="23"/>
      <c r="K87" s="23"/>
      <c r="L87" s="23"/>
      <c r="M87" s="23"/>
      <c r="N87" s="23"/>
      <c r="O87" s="23"/>
      <c r="P87" s="23"/>
      <c r="Q87" s="23"/>
      <c r="R87" s="23"/>
      <c r="S87" s="23"/>
    </row>
    <row r="88" spans="2:19" ht="15" hidden="1" customHeight="1">
      <c r="B88" s="23"/>
      <c r="C88" s="91" t="s">
        <v>1469</v>
      </c>
      <c r="D88" s="23"/>
      <c r="E88" s="23"/>
      <c r="F88" s="23"/>
      <c r="G88" s="23"/>
      <c r="H88" s="23"/>
      <c r="I88" s="23"/>
      <c r="J88" s="23"/>
      <c r="K88" s="23"/>
      <c r="L88" s="23"/>
      <c r="M88" s="23"/>
      <c r="N88" s="23"/>
      <c r="O88" s="23"/>
      <c r="P88" s="23"/>
      <c r="Q88" s="23"/>
      <c r="R88" s="23"/>
      <c r="S88" s="23"/>
    </row>
    <row r="89" spans="2:19" ht="15" hidden="1" customHeight="1">
      <c r="B89" s="23"/>
      <c r="C89" s="91" t="s">
        <v>1476</v>
      </c>
      <c r="D89" s="23"/>
      <c r="E89" s="23"/>
      <c r="F89" s="23"/>
      <c r="G89" s="23"/>
      <c r="H89" s="23"/>
      <c r="I89" s="23"/>
      <c r="J89" s="23"/>
      <c r="K89" s="23"/>
      <c r="L89" s="23"/>
      <c r="M89" s="23"/>
      <c r="N89" s="23"/>
      <c r="O89" s="23"/>
      <c r="P89" s="23"/>
      <c r="Q89" s="23"/>
      <c r="R89" s="23"/>
      <c r="S89" s="23"/>
    </row>
    <row r="90" spans="2:19" ht="15" hidden="1" customHeight="1">
      <c r="B90" s="23"/>
      <c r="C90" s="91" t="s">
        <v>1131</v>
      </c>
      <c r="D90" s="23"/>
      <c r="E90" s="23"/>
      <c r="F90" s="23"/>
      <c r="G90" s="23"/>
      <c r="H90" s="23"/>
      <c r="I90" s="23"/>
      <c r="J90" s="23"/>
      <c r="K90" s="23"/>
      <c r="L90" s="23"/>
      <c r="M90" s="23"/>
      <c r="N90" s="23"/>
      <c r="O90" s="23"/>
      <c r="P90" s="23"/>
      <c r="Q90" s="23"/>
      <c r="R90" s="23"/>
      <c r="S90" s="23"/>
    </row>
    <row r="91" spans="2:19" ht="15" hidden="1" customHeight="1">
      <c r="B91" s="23"/>
      <c r="C91" s="91" t="s">
        <v>1477</v>
      </c>
      <c r="D91" s="23"/>
      <c r="E91" s="23"/>
      <c r="F91" s="23"/>
      <c r="G91" s="23"/>
      <c r="H91" s="23"/>
      <c r="I91" s="23"/>
      <c r="J91" s="23"/>
      <c r="K91" s="23"/>
      <c r="L91" s="23"/>
      <c r="M91" s="23"/>
      <c r="N91" s="23"/>
      <c r="O91" s="23"/>
      <c r="P91" s="23"/>
      <c r="Q91" s="23"/>
      <c r="R91" s="23"/>
      <c r="S91" s="23"/>
    </row>
    <row r="92" spans="2:19" ht="15" hidden="1" customHeight="1">
      <c r="B92" s="23"/>
      <c r="C92" s="91" t="s">
        <v>1456</v>
      </c>
      <c r="D92" s="23"/>
      <c r="E92" s="23"/>
      <c r="F92" s="23"/>
      <c r="G92" s="23"/>
      <c r="H92" s="23"/>
      <c r="I92" s="23"/>
      <c r="J92" s="23"/>
      <c r="K92" s="23"/>
      <c r="L92" s="23"/>
      <c r="M92" s="23"/>
      <c r="N92" s="23"/>
      <c r="O92" s="23"/>
      <c r="P92" s="23"/>
      <c r="Q92" s="23"/>
      <c r="R92" s="23"/>
      <c r="S92" s="23"/>
    </row>
    <row r="93" spans="2:19" ht="15" hidden="1" customHeight="1">
      <c r="B93" s="23"/>
      <c r="C93" s="91" t="s">
        <v>1429</v>
      </c>
      <c r="D93" s="23"/>
      <c r="E93" s="23"/>
      <c r="F93" s="23"/>
      <c r="G93" s="23"/>
      <c r="H93" s="23"/>
      <c r="I93" s="23"/>
      <c r="J93" s="23"/>
      <c r="K93" s="23"/>
      <c r="L93" s="23"/>
      <c r="M93" s="23"/>
      <c r="N93" s="23"/>
      <c r="O93" s="23"/>
      <c r="P93" s="23"/>
      <c r="Q93" s="23"/>
      <c r="R93" s="23"/>
      <c r="S93" s="23"/>
    </row>
    <row r="94" spans="2:19" ht="15" hidden="1" customHeight="1">
      <c r="B94" s="23"/>
      <c r="C94" s="91" t="s">
        <v>1414</v>
      </c>
      <c r="D94" s="23"/>
      <c r="E94" s="23"/>
      <c r="F94" s="23"/>
      <c r="G94" s="23"/>
      <c r="H94" s="23"/>
      <c r="I94" s="23"/>
      <c r="J94" s="23"/>
      <c r="K94" s="23"/>
      <c r="L94" s="23"/>
      <c r="M94" s="23"/>
      <c r="N94" s="23"/>
      <c r="O94" s="23"/>
      <c r="P94" s="23"/>
      <c r="Q94" s="23"/>
      <c r="R94" s="23"/>
      <c r="S94" s="23"/>
    </row>
    <row r="95" spans="2:19" ht="15" hidden="1" customHeight="1">
      <c r="B95" s="23"/>
      <c r="C95" s="91" t="s">
        <v>1447</v>
      </c>
      <c r="D95" s="23"/>
      <c r="E95" s="23"/>
      <c r="F95" s="23"/>
      <c r="G95" s="23"/>
      <c r="H95" s="23"/>
      <c r="I95" s="23"/>
      <c r="J95" s="23"/>
      <c r="K95" s="23"/>
      <c r="L95" s="23"/>
      <c r="M95" s="23"/>
      <c r="N95" s="23"/>
      <c r="O95" s="23"/>
      <c r="P95" s="23"/>
      <c r="Q95" s="23"/>
      <c r="R95" s="23"/>
      <c r="S95" s="23"/>
    </row>
    <row r="96" spans="2:19" ht="15" hidden="1" customHeight="1">
      <c r="B96" s="23"/>
      <c r="C96" s="91" t="s">
        <v>1478</v>
      </c>
      <c r="D96" s="23"/>
      <c r="E96" s="23"/>
      <c r="F96" s="23"/>
      <c r="G96" s="23"/>
      <c r="H96" s="23"/>
      <c r="I96" s="23"/>
      <c r="J96" s="23"/>
      <c r="K96" s="23"/>
      <c r="L96" s="23"/>
      <c r="M96" s="23"/>
      <c r="N96" s="23"/>
      <c r="O96" s="23"/>
      <c r="P96" s="23"/>
      <c r="Q96" s="23"/>
      <c r="R96" s="23"/>
      <c r="S96" s="23"/>
    </row>
    <row r="97" spans="2:19" ht="15" hidden="1" customHeight="1">
      <c r="B97" s="23"/>
      <c r="C97" s="91" t="s">
        <v>1416</v>
      </c>
      <c r="D97" s="23"/>
      <c r="E97" s="23"/>
      <c r="F97" s="23"/>
      <c r="G97" s="23"/>
      <c r="H97" s="23"/>
      <c r="I97" s="23"/>
      <c r="J97" s="23"/>
      <c r="K97" s="23"/>
      <c r="L97" s="23"/>
      <c r="M97" s="23"/>
      <c r="N97" s="23"/>
      <c r="O97" s="23"/>
      <c r="P97" s="23"/>
      <c r="Q97" s="23"/>
      <c r="R97" s="23"/>
      <c r="S97" s="23"/>
    </row>
    <row r="98" spans="2:19" ht="15" hidden="1" customHeight="1">
      <c r="B98" s="23"/>
      <c r="C98" s="91" t="s">
        <v>1479</v>
      </c>
      <c r="D98" s="23"/>
      <c r="E98" s="23"/>
      <c r="F98" s="23"/>
      <c r="G98" s="23"/>
      <c r="H98" s="23"/>
      <c r="I98" s="23"/>
      <c r="J98" s="23"/>
      <c r="K98" s="23"/>
      <c r="L98" s="23"/>
      <c r="M98" s="23"/>
      <c r="N98" s="23"/>
      <c r="O98" s="23"/>
      <c r="P98" s="23"/>
      <c r="Q98" s="23"/>
      <c r="R98" s="23"/>
      <c r="S98" s="23"/>
    </row>
    <row r="99" spans="2:19" ht="15" hidden="1" customHeight="1">
      <c r="B99" s="23"/>
      <c r="C99" s="91" t="s">
        <v>1449</v>
      </c>
      <c r="D99" s="23"/>
      <c r="E99" s="23"/>
      <c r="F99" s="23"/>
      <c r="G99" s="23"/>
      <c r="H99" s="23"/>
      <c r="I99" s="23"/>
      <c r="J99" s="23"/>
      <c r="K99" s="23"/>
      <c r="L99" s="23"/>
      <c r="M99" s="23"/>
      <c r="N99" s="23"/>
      <c r="O99" s="23"/>
      <c r="P99" s="23"/>
      <c r="Q99" s="23"/>
      <c r="R99" s="23"/>
      <c r="S99" s="23"/>
    </row>
    <row r="100" spans="2:19" ht="15" hidden="1" customHeight="1">
      <c r="B100" s="23"/>
      <c r="C100" s="91" t="s">
        <v>1480</v>
      </c>
      <c r="D100" s="23"/>
      <c r="E100" s="23"/>
      <c r="F100" s="23"/>
      <c r="G100" s="23"/>
      <c r="H100" s="23"/>
      <c r="I100" s="23"/>
      <c r="J100" s="23"/>
      <c r="K100" s="23"/>
      <c r="L100" s="23"/>
      <c r="M100" s="23"/>
      <c r="N100" s="23"/>
      <c r="O100" s="23"/>
      <c r="P100" s="23"/>
      <c r="Q100" s="23"/>
      <c r="R100" s="23"/>
      <c r="S100" s="23"/>
    </row>
    <row r="101" spans="2:19" ht="15" hidden="1" customHeight="1">
      <c r="B101" s="23"/>
      <c r="C101" s="91" t="s">
        <v>1481</v>
      </c>
      <c r="D101" s="23"/>
      <c r="E101" s="23"/>
      <c r="F101" s="23"/>
      <c r="G101" s="23"/>
      <c r="H101" s="23"/>
      <c r="I101" s="23"/>
      <c r="J101" s="23"/>
      <c r="K101" s="23"/>
      <c r="L101" s="23"/>
      <c r="M101" s="23"/>
      <c r="N101" s="23"/>
      <c r="O101" s="23"/>
      <c r="P101" s="23"/>
      <c r="Q101" s="23"/>
      <c r="R101" s="23"/>
      <c r="S101" s="23"/>
    </row>
    <row r="102" spans="2:19" ht="15" hidden="1" customHeight="1">
      <c r="B102" s="23"/>
      <c r="C102" s="91" t="s">
        <v>1482</v>
      </c>
      <c r="D102" s="23"/>
      <c r="E102" s="23"/>
      <c r="F102" s="23"/>
      <c r="G102" s="23"/>
      <c r="H102" s="23"/>
      <c r="I102" s="23"/>
      <c r="J102" s="23"/>
      <c r="K102" s="23"/>
      <c r="L102" s="23"/>
      <c r="M102" s="23"/>
      <c r="N102" s="23"/>
      <c r="O102" s="23"/>
      <c r="P102" s="23"/>
      <c r="Q102" s="23"/>
      <c r="R102" s="23"/>
      <c r="S102" s="23"/>
    </row>
    <row r="103" spans="2:19" ht="15" hidden="1" customHeight="1">
      <c r="B103" s="23"/>
      <c r="C103" s="91" t="s">
        <v>1483</v>
      </c>
      <c r="D103" s="23"/>
      <c r="E103" s="23"/>
      <c r="F103" s="23"/>
      <c r="G103" s="23"/>
      <c r="H103" s="23"/>
      <c r="I103" s="23"/>
      <c r="J103" s="23"/>
      <c r="K103" s="23"/>
      <c r="L103" s="23"/>
      <c r="M103" s="23"/>
      <c r="N103" s="23"/>
      <c r="O103" s="23"/>
      <c r="P103" s="23"/>
      <c r="Q103" s="23"/>
      <c r="R103" s="23"/>
      <c r="S103" s="23"/>
    </row>
    <row r="104" spans="2:19" ht="15" hidden="1" customHeight="1">
      <c r="B104" s="23"/>
      <c r="C104" s="91" t="s">
        <v>1446</v>
      </c>
      <c r="D104" s="23"/>
      <c r="E104" s="23"/>
      <c r="F104" s="23"/>
      <c r="G104" s="23"/>
      <c r="H104" s="23"/>
      <c r="I104" s="23"/>
      <c r="J104" s="23"/>
      <c r="K104" s="23"/>
      <c r="L104" s="23"/>
      <c r="M104" s="23"/>
      <c r="N104" s="23"/>
      <c r="O104" s="23"/>
      <c r="P104" s="23"/>
      <c r="Q104" s="23"/>
      <c r="R104" s="23"/>
      <c r="S104" s="23"/>
    </row>
    <row r="105" spans="2:19" ht="15" hidden="1" customHeight="1">
      <c r="B105" s="23"/>
      <c r="C105" s="91" t="s">
        <v>346</v>
      </c>
      <c r="D105" s="23"/>
      <c r="E105" s="23"/>
      <c r="F105" s="23"/>
      <c r="G105" s="23"/>
      <c r="H105" s="23"/>
      <c r="I105" s="23"/>
      <c r="J105" s="23"/>
      <c r="K105" s="23"/>
      <c r="L105" s="23"/>
      <c r="M105" s="23"/>
      <c r="N105" s="23"/>
      <c r="O105" s="23"/>
      <c r="P105" s="23"/>
      <c r="Q105" s="23"/>
      <c r="R105" s="23"/>
      <c r="S105" s="23"/>
    </row>
    <row r="106" spans="2:19" ht="15" hidden="1" customHeight="1">
      <c r="B106" s="23"/>
      <c r="C106" s="91" t="s">
        <v>1418</v>
      </c>
      <c r="D106" s="23"/>
      <c r="E106" s="23"/>
      <c r="F106" s="23"/>
      <c r="G106" s="23"/>
      <c r="H106" s="23"/>
      <c r="I106" s="23"/>
      <c r="J106" s="23"/>
      <c r="K106" s="23"/>
      <c r="L106" s="23"/>
      <c r="M106" s="23"/>
      <c r="N106" s="23"/>
      <c r="O106" s="23"/>
      <c r="P106" s="23"/>
      <c r="Q106" s="23"/>
      <c r="R106" s="23"/>
      <c r="S106" s="23"/>
    </row>
    <row r="107" spans="2:19" ht="15" hidden="1" customHeight="1">
      <c r="B107" s="23"/>
      <c r="C107" s="91" t="s">
        <v>1484</v>
      </c>
      <c r="D107" s="23"/>
      <c r="E107" s="23"/>
      <c r="F107" s="23"/>
      <c r="G107" s="23"/>
      <c r="H107" s="23"/>
      <c r="I107" s="23"/>
      <c r="J107" s="23"/>
      <c r="K107" s="23"/>
      <c r="L107" s="23"/>
      <c r="M107" s="23"/>
      <c r="N107" s="23"/>
      <c r="O107" s="23"/>
      <c r="P107" s="23"/>
      <c r="Q107" s="23"/>
      <c r="R107" s="23"/>
      <c r="S107" s="23"/>
    </row>
    <row r="108" spans="2:19" ht="15" hidden="1" customHeight="1">
      <c r="B108" s="23"/>
      <c r="C108" s="91" t="s">
        <v>1485</v>
      </c>
      <c r="D108" s="23"/>
      <c r="E108" s="23"/>
      <c r="F108" s="23"/>
      <c r="G108" s="23"/>
      <c r="H108" s="23"/>
      <c r="I108" s="23"/>
      <c r="J108" s="23"/>
      <c r="K108" s="23"/>
      <c r="L108" s="23"/>
      <c r="M108" s="23"/>
      <c r="N108" s="23"/>
      <c r="O108" s="23"/>
      <c r="P108" s="23"/>
      <c r="Q108" s="23"/>
      <c r="R108" s="23"/>
      <c r="S108" s="23"/>
    </row>
    <row r="109" spans="2:19" ht="15" hidden="1" customHeight="1">
      <c r="B109" s="23"/>
      <c r="C109" s="91" t="s">
        <v>1486</v>
      </c>
      <c r="D109" s="23"/>
      <c r="E109" s="23"/>
      <c r="F109" s="23"/>
      <c r="G109" s="23"/>
      <c r="H109" s="23"/>
      <c r="I109" s="23"/>
      <c r="J109" s="23"/>
      <c r="K109" s="23"/>
      <c r="L109" s="23"/>
      <c r="M109" s="23"/>
      <c r="N109" s="23"/>
      <c r="O109" s="23"/>
      <c r="P109" s="23"/>
      <c r="Q109" s="23"/>
      <c r="R109" s="23"/>
      <c r="S109" s="23"/>
    </row>
    <row r="110" spans="2:19" ht="15" hidden="1" customHeight="1">
      <c r="B110" s="23"/>
      <c r="C110" s="91" t="s">
        <v>1487</v>
      </c>
      <c r="D110" s="23"/>
      <c r="E110" s="23"/>
      <c r="F110" s="23"/>
      <c r="G110" s="23"/>
      <c r="H110" s="23"/>
      <c r="I110" s="23"/>
      <c r="J110" s="23"/>
      <c r="K110" s="23"/>
      <c r="L110" s="23"/>
      <c r="M110" s="23"/>
      <c r="N110" s="23"/>
      <c r="O110" s="23"/>
      <c r="P110" s="23"/>
      <c r="Q110" s="23"/>
      <c r="R110" s="23"/>
      <c r="S110" s="23"/>
    </row>
    <row r="111" spans="2:19" ht="15" customHeight="1">
      <c r="B111" s="23"/>
      <c r="C111" s="23"/>
      <c r="D111" s="23"/>
      <c r="E111" s="23"/>
      <c r="F111" s="23"/>
      <c r="G111" s="23"/>
      <c r="H111" s="23"/>
      <c r="I111" s="23"/>
      <c r="J111" s="23"/>
      <c r="K111" s="23"/>
      <c r="L111" s="23"/>
      <c r="M111" s="23"/>
      <c r="N111" s="23"/>
      <c r="O111" s="23"/>
      <c r="P111" s="23"/>
      <c r="Q111" s="23"/>
      <c r="R111" s="23"/>
      <c r="S111" s="23"/>
    </row>
    <row r="112" spans="2:19" ht="15" customHeight="1">
      <c r="B112" s="23"/>
      <c r="C112" s="91" t="s">
        <v>1488</v>
      </c>
      <c r="D112" s="23"/>
      <c r="E112" s="23"/>
      <c r="F112" s="23"/>
      <c r="G112" s="23"/>
      <c r="H112" s="23"/>
      <c r="I112" s="23"/>
      <c r="J112" s="23"/>
      <c r="K112" s="23"/>
      <c r="L112" s="23"/>
      <c r="M112" s="23"/>
      <c r="N112" s="23"/>
      <c r="O112" s="23"/>
      <c r="P112" s="23"/>
      <c r="Q112" s="23"/>
      <c r="R112" s="23"/>
      <c r="S112" s="23"/>
    </row>
    <row r="113" spans="2:19" ht="15" customHeight="1">
      <c r="B113" s="23"/>
      <c r="C113" s="91" t="s">
        <v>1489</v>
      </c>
      <c r="D113" s="23"/>
      <c r="E113" s="23"/>
      <c r="F113" s="23"/>
      <c r="G113" s="23"/>
      <c r="H113" s="23"/>
      <c r="I113" s="23"/>
      <c r="J113" s="23"/>
      <c r="K113" s="23"/>
      <c r="L113" s="23"/>
      <c r="M113" s="23"/>
      <c r="N113" s="23"/>
      <c r="O113" s="23"/>
      <c r="P113" s="23"/>
      <c r="Q113" s="23"/>
      <c r="R113" s="23"/>
      <c r="S113" s="23"/>
    </row>
    <row r="114" spans="2:19" ht="15" customHeight="1">
      <c r="B114" s="84" t="s">
        <v>1490</v>
      </c>
      <c r="C114" s="91" t="s">
        <v>1491</v>
      </c>
      <c r="D114" s="23"/>
      <c r="E114" s="23"/>
      <c r="F114" s="23"/>
      <c r="G114" s="23"/>
      <c r="H114" s="23"/>
      <c r="I114" s="23"/>
      <c r="J114" s="23"/>
      <c r="K114" s="23"/>
      <c r="L114" s="23"/>
      <c r="M114" s="23"/>
      <c r="N114" s="23"/>
      <c r="O114" s="23"/>
      <c r="P114" s="23"/>
      <c r="Q114" s="23"/>
      <c r="R114" s="23"/>
      <c r="S114" s="23"/>
    </row>
    <row r="115" spans="2:19" ht="15" customHeight="1">
      <c r="B115" s="84"/>
      <c r="C115" s="91"/>
      <c r="D115" s="23"/>
      <c r="E115" s="23"/>
      <c r="F115" s="23"/>
      <c r="G115" s="23"/>
      <c r="H115" s="23"/>
      <c r="I115" s="23"/>
      <c r="J115" s="23"/>
      <c r="K115" s="23"/>
      <c r="L115" s="23"/>
      <c r="M115" s="23"/>
      <c r="N115" s="23"/>
      <c r="O115" s="23"/>
      <c r="P115" s="23"/>
      <c r="Q115" s="23"/>
      <c r="R115" s="23"/>
      <c r="S115" s="23"/>
    </row>
    <row r="116" spans="2:19" ht="15" customHeight="1">
      <c r="C116" s="24" t="s">
        <v>635</v>
      </c>
    </row>
    <row r="118" spans="2:19" ht="15" customHeight="1">
      <c r="H118" s="329"/>
    </row>
    <row r="119" spans="2:19" ht="15" customHeight="1">
      <c r="K119" s="329"/>
    </row>
    <row r="120" spans="2:19" ht="15" customHeight="1">
      <c r="K120" s="329"/>
    </row>
    <row r="121" spans="2:19" ht="15" customHeight="1">
      <c r="K121" s="329"/>
    </row>
    <row r="122" spans="2:19" ht="15" customHeight="1">
      <c r="K122" s="329"/>
    </row>
    <row r="123" spans="2:19" ht="15" customHeight="1">
      <c r="K123" s="329"/>
    </row>
    <row r="124" spans="2:19" ht="15" customHeight="1">
      <c r="K124" s="329"/>
    </row>
    <row r="125" spans="2:19" ht="15" customHeight="1">
      <c r="K125" s="329"/>
    </row>
    <row r="126" spans="2:19" ht="15" customHeight="1">
      <c r="K126" s="329"/>
    </row>
    <row r="127" spans="2:19" ht="15" customHeight="1">
      <c r="K127" s="329"/>
    </row>
    <row r="128" spans="2:19" ht="15" customHeight="1">
      <c r="K128" s="329"/>
    </row>
    <row r="129" spans="11:11" ht="15" customHeight="1">
      <c r="K129" s="329"/>
    </row>
    <row r="130" spans="11:11" ht="15" customHeight="1">
      <c r="K130" s="329"/>
    </row>
    <row r="131" spans="11:11" ht="15" customHeight="1">
      <c r="K131" s="329"/>
    </row>
    <row r="132" spans="11:11" ht="15" customHeight="1">
      <c r="K132" s="329"/>
    </row>
    <row r="133" spans="11:11" ht="15" customHeight="1">
      <c r="K133" s="329"/>
    </row>
    <row r="134" spans="11:11" ht="15" customHeight="1">
      <c r="K134" s="329"/>
    </row>
    <row r="135" spans="11:11" ht="15" customHeight="1">
      <c r="K135" s="329"/>
    </row>
    <row r="136" spans="11:11" ht="15" customHeight="1">
      <c r="K136" s="329"/>
    </row>
    <row r="137" spans="11:11" ht="15" customHeight="1">
      <c r="K137" s="329"/>
    </row>
    <row r="143" spans="11:11" ht="15" customHeight="1">
      <c r="K143" s="329"/>
    </row>
    <row r="144" spans="11:11" ht="15" customHeight="1">
      <c r="K144" s="329"/>
    </row>
  </sheetData>
  <mergeCells count="74">
    <mergeCell ref="E5:O5"/>
    <mergeCell ref="N14:O14"/>
    <mergeCell ref="G7:O7"/>
    <mergeCell ref="G9:L9"/>
    <mergeCell ref="Q9:R9"/>
    <mergeCell ref="N10:O10"/>
    <mergeCell ref="N13:O13"/>
    <mergeCell ref="N15:O15"/>
    <mergeCell ref="N16:O16"/>
    <mergeCell ref="N17:O17"/>
    <mergeCell ref="N18:O18"/>
    <mergeCell ref="C19:D19"/>
    <mergeCell ref="N19:O19"/>
    <mergeCell ref="N32:O32"/>
    <mergeCell ref="N21:O21"/>
    <mergeCell ref="N22:O22"/>
    <mergeCell ref="N23:O23"/>
    <mergeCell ref="C24:D24"/>
    <mergeCell ref="N24:O24"/>
    <mergeCell ref="N26:O26"/>
    <mergeCell ref="N27:O27"/>
    <mergeCell ref="N28:O28"/>
    <mergeCell ref="N29:O29"/>
    <mergeCell ref="C30:D30"/>
    <mergeCell ref="N30:O30"/>
    <mergeCell ref="N44:O44"/>
    <mergeCell ref="N33:O33"/>
    <mergeCell ref="N34:O34"/>
    <mergeCell ref="N35:O35"/>
    <mergeCell ref="C36:D36"/>
    <mergeCell ref="N36:O36"/>
    <mergeCell ref="N38:O38"/>
    <mergeCell ref="N39:O39"/>
    <mergeCell ref="C40:D40"/>
    <mergeCell ref="N40:O40"/>
    <mergeCell ref="N42:O42"/>
    <mergeCell ref="N43:O43"/>
    <mergeCell ref="N45:O45"/>
    <mergeCell ref="C46:D46"/>
    <mergeCell ref="N46:O46"/>
    <mergeCell ref="N48:O48"/>
    <mergeCell ref="C49:D49"/>
    <mergeCell ref="N49:O49"/>
    <mergeCell ref="N51:O51"/>
    <mergeCell ref="N52:O52"/>
    <mergeCell ref="N53:O53"/>
    <mergeCell ref="N54:O54"/>
    <mergeCell ref="C55:D55"/>
    <mergeCell ref="N55:O55"/>
    <mergeCell ref="N65:O65"/>
    <mergeCell ref="N66:O66"/>
    <mergeCell ref="N67:O67"/>
    <mergeCell ref="G70:L70"/>
    <mergeCell ref="C62:D62"/>
    <mergeCell ref="N62:O62"/>
    <mergeCell ref="N57:O57"/>
    <mergeCell ref="N58:O58"/>
    <mergeCell ref="N59:O59"/>
    <mergeCell ref="N60:O60"/>
    <mergeCell ref="N61:O61"/>
    <mergeCell ref="Q70:R70"/>
    <mergeCell ref="H72:I72"/>
    <mergeCell ref="J72:K72"/>
    <mergeCell ref="H74:I74"/>
    <mergeCell ref="J74:K74"/>
    <mergeCell ref="H71:I71"/>
    <mergeCell ref="J71:K71"/>
    <mergeCell ref="H75:I75"/>
    <mergeCell ref="J75:K75"/>
    <mergeCell ref="H76:I76"/>
    <mergeCell ref="J76:K76"/>
    <mergeCell ref="C77:D77"/>
    <mergeCell ref="H77:I77"/>
    <mergeCell ref="J77:K77"/>
  </mergeCells>
  <conditionalFormatting sqref="C13:C18 C26:C29 N26:N30 Q26:Q30 C32:C35 N32:N36 Q32:Q36 C42:C45 N42:N46 Q42:Q46 C48 C51:C54 N51:N55 Q51:Q55 C57:C61 N57:N62 Q57:Q62 C65:C67 N65:N67 Q65:Q67">
    <cfRule type="cellIs" dxfId="137" priority="20" operator="equal">
      <formula>""</formula>
    </cfRule>
    <cfRule type="cellIs" dxfId="136" priority="19" operator="equal">
      <formula>"[select]"</formula>
    </cfRule>
  </conditionalFormatting>
  <conditionalFormatting sqref="C21:C23 N21:N24">
    <cfRule type="cellIs" dxfId="135" priority="22" operator="equal">
      <formula>""</formula>
    </cfRule>
    <cfRule type="cellIs" dxfId="134" priority="21" operator="equal">
      <formula>"[select]"</formula>
    </cfRule>
  </conditionalFormatting>
  <conditionalFormatting sqref="C38:C39">
    <cfRule type="cellIs" dxfId="133" priority="26" operator="equal">
      <formula>""</formula>
    </cfRule>
    <cfRule type="cellIs" dxfId="132" priority="25" operator="equal">
      <formula>"[select]"</formula>
    </cfRule>
  </conditionalFormatting>
  <conditionalFormatting sqref="C74:C76">
    <cfRule type="cellIs" dxfId="131" priority="15" operator="equal">
      <formula>"[select]"</formula>
    </cfRule>
    <cfRule type="cellIs" dxfId="130" priority="16" operator="equal">
      <formula>""</formula>
    </cfRule>
  </conditionalFormatting>
  <conditionalFormatting sqref="N13:N19">
    <cfRule type="cellIs" dxfId="129" priority="17" operator="equal">
      <formula>"[select]"</formula>
    </cfRule>
    <cfRule type="cellIs" dxfId="128" priority="18" operator="equal">
      <formula>""</formula>
    </cfRule>
  </conditionalFormatting>
  <conditionalFormatting sqref="N38:N40">
    <cfRule type="cellIs" dxfId="127" priority="24" operator="equal">
      <formula>""</formula>
    </cfRule>
    <cfRule type="cellIs" dxfId="126" priority="23" operator="equal">
      <formula>"[select]"</formula>
    </cfRule>
  </conditionalFormatting>
  <conditionalFormatting sqref="N48:N49">
    <cfRule type="cellIs" dxfId="125" priority="3" operator="equal">
      <formula>"[select]"</formula>
    </cfRule>
    <cfRule type="cellIs" dxfId="124" priority="4" operator="equal">
      <formula>""</formula>
    </cfRule>
  </conditionalFormatting>
  <conditionalFormatting sqref="N74:O77">
    <cfRule type="cellIs" dxfId="123" priority="11" operator="equal">
      <formula>"[select]"</formula>
    </cfRule>
    <cfRule type="cellIs" dxfId="122" priority="12" operator="equal">
      <formula>""</formula>
    </cfRule>
  </conditionalFormatting>
  <conditionalFormatting sqref="Q3:Q4">
    <cfRule type="cellIs" dxfId="121" priority="28" operator="equal">
      <formula>""</formula>
    </cfRule>
    <cfRule type="cellIs" dxfId="120" priority="27" operator="equal">
      <formula>"[select]"</formula>
    </cfRule>
  </conditionalFormatting>
  <conditionalFormatting sqref="Q13:Q19">
    <cfRule type="cellIs" dxfId="119" priority="6" operator="equal">
      <formula>""</formula>
    </cfRule>
    <cfRule type="cellIs" dxfId="118" priority="5" operator="equal">
      <formula>"[select]"</formula>
    </cfRule>
  </conditionalFormatting>
  <conditionalFormatting sqref="Q21:Q24">
    <cfRule type="cellIs" dxfId="117" priority="8" operator="equal">
      <formula>""</formula>
    </cfRule>
    <cfRule type="cellIs" dxfId="116" priority="7" operator="equal">
      <formula>"[select]"</formula>
    </cfRule>
  </conditionalFormatting>
  <conditionalFormatting sqref="Q38:Q40">
    <cfRule type="cellIs" dxfId="115" priority="10" operator="equal">
      <formula>""</formula>
    </cfRule>
    <cfRule type="cellIs" dxfId="114" priority="9" operator="equal">
      <formula>"[select]"</formula>
    </cfRule>
  </conditionalFormatting>
  <conditionalFormatting sqref="Q48:Q49">
    <cfRule type="cellIs" dxfId="113" priority="2" operator="equal">
      <formula>""</formula>
    </cfRule>
    <cfRule type="cellIs" dxfId="112" priority="1" operator="equal">
      <formula>"[select]"</formula>
    </cfRule>
  </conditionalFormatting>
  <conditionalFormatting sqref="Q74:Q77">
    <cfRule type="cellIs" dxfId="111" priority="14" operator="equal">
      <formula>""</formula>
    </cfRule>
    <cfRule type="cellIs" dxfId="110" priority="13" operator="equal">
      <formula>"[select]"</formula>
    </cfRule>
  </conditionalFormatting>
  <dataValidations count="7">
    <dataValidation type="list" allowBlank="1" showInputMessage="1" sqref="C65:C67" xr:uid="{582F8496-6625-44A9-A405-23C28E5567EC}">
      <formula1>$C$80:$C$109</formula1>
    </dataValidation>
    <dataValidation type="list" allowBlank="1" showInputMessage="1" sqref="Q21:Q24 Q57:Q62 Q13:Q19 Q26:Q30 Q48:Q49 Q74:Q77 Q42:Q46 Q65:Q67 Q32:Q35 Q51:Q55 Q38:Q40" xr:uid="{0224A61E-F1DF-4930-BB05-D9BBEB3A838B}">
      <formula1>Geology</formula1>
    </dataValidation>
    <dataValidation type="list" allowBlank="1" showInputMessage="1" sqref="N21:N23 N13:N19 N38:N39 N26:N29 N48 N42:N45 N65:N67 N32:N35 N51:N54 N57:N61" xr:uid="{6DED5170-4160-43C9-990A-4E5EFDEE6DB4}">
      <formula1>"[select],Nil,Watering (≤2 l/m2/hr),Watering (&gt;2 l/m2/hr),Chemical suppressant"</formula1>
    </dataValidation>
    <dataValidation type="list" allowBlank="1" showInputMessage="1" sqref="C13:C18 C26:C29 C38:C39 C42:C45 C21:C23 C51:C54 C57:C61 C48 C32:C35 C67" xr:uid="{D48C68E2-FEDE-4E94-BBA9-7A8DAEBCD228}">
      <formula1>$C$81:$C$110</formula1>
    </dataValidation>
    <dataValidation type="list" allowBlank="1" showInputMessage="1" sqref="C74:C76 C34:C35" xr:uid="{0CEA7319-9C67-4016-B9B5-FD76A213E4C7}">
      <formula1>"[select],Ore Stockpile,Low Grade Stockpile,Concentrate Stockpile,Other Stockpile"</formula1>
    </dataValidation>
    <dataValidation type="list" allowBlank="1" showInputMessage="1" sqref="N74:N77" xr:uid="{4347BC13-3068-4C48-9B10-9002D848256D}">
      <formula1>"[select],None,Wind Breaks,Enclosed"</formula1>
    </dataValidation>
    <dataValidation type="list" allowBlank="1" showInputMessage="1" sqref="O74:O77" xr:uid="{1B4CFAEE-78E5-4D25-A7C4-429F68BF77AB}">
      <formula1>"[select],Nil,Watering,Chemical suppressant"</formula1>
    </dataValidation>
  </dataValidations>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tabColor theme="4"/>
  </sheetPr>
  <dimension ref="A2:AA174"/>
  <sheetViews>
    <sheetView topLeftCell="A4" zoomScale="80" zoomScaleNormal="80" workbookViewId="0"/>
  </sheetViews>
  <sheetFormatPr baseColWidth="10" defaultColWidth="9.1640625" defaultRowHeight="16"/>
  <cols>
    <col min="1" max="1" width="2.6640625" style="141" customWidth="1"/>
    <col min="2" max="2" width="2.6640625" style="1" customWidth="1"/>
    <col min="3" max="3" width="25.6640625" style="1" customWidth="1"/>
    <col min="4" max="4" width="78.83203125" style="1" bestFit="1" customWidth="1"/>
    <col min="5" max="5" width="20.6640625" style="1" customWidth="1"/>
    <col min="6" max="7" width="15.6640625" style="1" customWidth="1"/>
    <col min="8" max="8" width="13.33203125" style="1" customWidth="1"/>
    <col min="9" max="9" width="2.6640625" style="1" customWidth="1"/>
    <col min="10" max="21" width="13.33203125" style="1" customWidth="1"/>
    <col min="22" max="22" width="2.6640625" style="1" customWidth="1"/>
    <col min="23" max="25" width="15.6640625" style="1" customWidth="1"/>
    <col min="26" max="26" width="32.6640625" style="464" bestFit="1" customWidth="1"/>
    <col min="27" max="28" width="2.6640625" style="1" customWidth="1"/>
    <col min="29" max="16384" width="9.1640625" style="1"/>
  </cols>
  <sheetData>
    <row r="2" spans="2:27">
      <c r="B2" s="11"/>
      <c r="C2" s="12"/>
      <c r="D2" s="12"/>
      <c r="E2" s="12"/>
      <c r="F2" s="12"/>
      <c r="G2" s="12"/>
      <c r="H2" s="12"/>
      <c r="I2" s="12"/>
      <c r="J2" s="12"/>
      <c r="K2" s="12"/>
      <c r="L2" s="12"/>
      <c r="M2" s="12"/>
      <c r="N2" s="12"/>
      <c r="O2" s="12"/>
      <c r="P2" s="12"/>
      <c r="Q2" s="12"/>
      <c r="R2" s="12"/>
      <c r="S2" s="12"/>
      <c r="T2" s="12"/>
      <c r="U2" s="12"/>
      <c r="V2" s="12"/>
      <c r="W2" s="12"/>
      <c r="X2" s="12"/>
      <c r="Y2" s="12"/>
      <c r="Z2" s="458"/>
      <c r="AA2" s="13"/>
    </row>
    <row r="3" spans="2:27" ht="23">
      <c r="B3" s="14"/>
      <c r="C3" s="15" t="s">
        <v>9</v>
      </c>
      <c r="D3" s="16"/>
      <c r="E3" s="16"/>
      <c r="F3" s="16"/>
      <c r="G3" s="17" t="s">
        <v>1492</v>
      </c>
      <c r="H3" s="17"/>
      <c r="I3" s="16"/>
      <c r="J3" s="16"/>
      <c r="K3" s="16"/>
      <c r="L3" s="16"/>
      <c r="M3" s="16"/>
      <c r="N3" s="16"/>
      <c r="O3" s="16"/>
      <c r="P3" s="16"/>
      <c r="Q3" s="16"/>
      <c r="R3" s="16"/>
      <c r="S3" s="16"/>
      <c r="T3" s="16"/>
      <c r="U3" s="16"/>
      <c r="V3" s="16"/>
      <c r="W3" s="16"/>
      <c r="X3" s="16"/>
      <c r="Y3" s="16"/>
      <c r="Z3" s="47"/>
      <c r="AA3" s="18"/>
    </row>
    <row r="4" spans="2:27" ht="23">
      <c r="B4" s="14"/>
      <c r="C4" s="15" t="s">
        <v>11</v>
      </c>
      <c r="D4" s="16"/>
      <c r="E4" s="90"/>
      <c r="F4" s="16"/>
      <c r="G4" s="17" t="s">
        <v>1493</v>
      </c>
      <c r="H4" s="17"/>
      <c r="I4" s="16"/>
      <c r="J4" s="16"/>
      <c r="K4" s="16"/>
      <c r="L4" s="16"/>
      <c r="M4" s="16"/>
      <c r="N4" s="16"/>
      <c r="O4" s="16"/>
      <c r="P4" s="16"/>
      <c r="Q4" s="16"/>
      <c r="R4" s="16"/>
      <c r="S4" s="16"/>
      <c r="T4" s="16"/>
      <c r="U4" s="16"/>
      <c r="V4" s="16"/>
      <c r="W4" s="16"/>
      <c r="X4" s="16"/>
      <c r="Y4" s="16"/>
      <c r="Z4" s="47"/>
      <c r="AA4" s="18"/>
    </row>
    <row r="5" spans="2:27">
      <c r="B5" s="14"/>
      <c r="C5" s="16"/>
      <c r="D5" s="16"/>
      <c r="E5" s="90"/>
      <c r="F5" s="16"/>
      <c r="G5" s="17" t="s">
        <v>1494</v>
      </c>
      <c r="H5" s="17"/>
      <c r="I5" s="16"/>
      <c r="J5" s="16"/>
      <c r="K5" s="16"/>
      <c r="L5" s="16"/>
      <c r="M5" s="16"/>
      <c r="N5" s="16"/>
      <c r="O5" s="16"/>
      <c r="P5" s="16"/>
      <c r="Q5" s="16"/>
      <c r="R5" s="16"/>
      <c r="S5" s="16"/>
      <c r="T5" s="16"/>
      <c r="U5" s="16"/>
      <c r="V5" s="16"/>
      <c r="W5" s="16"/>
      <c r="X5" s="16"/>
      <c r="Y5" s="16"/>
      <c r="Z5" s="47"/>
      <c r="AA5" s="18"/>
    </row>
    <row r="6" spans="2:27" ht="183.75" customHeight="1">
      <c r="B6" s="14"/>
      <c r="C6" s="16"/>
      <c r="D6" s="16"/>
      <c r="E6" s="733" t="s">
        <v>1495</v>
      </c>
      <c r="F6" s="734"/>
      <c r="G6" s="734"/>
      <c r="H6" s="734"/>
      <c r="I6" s="734"/>
      <c r="J6" s="734"/>
      <c r="K6" s="734"/>
      <c r="L6" s="734"/>
      <c r="M6" s="734"/>
      <c r="N6" s="734"/>
      <c r="O6" s="734"/>
      <c r="P6" s="734"/>
      <c r="Q6" s="734"/>
      <c r="R6" s="734"/>
      <c r="S6" s="734"/>
      <c r="T6" s="734"/>
      <c r="U6" s="735"/>
      <c r="V6" s="16"/>
      <c r="W6" s="16"/>
      <c r="X6" s="16"/>
      <c r="Y6" s="16"/>
      <c r="Z6" s="47"/>
      <c r="AA6" s="18"/>
    </row>
    <row r="7" spans="2:27">
      <c r="B7" s="14"/>
      <c r="C7" s="16"/>
      <c r="D7" s="16"/>
      <c r="E7" s="16"/>
      <c r="F7" s="16"/>
      <c r="G7" s="16"/>
      <c r="H7" s="31" t="s">
        <v>897</v>
      </c>
      <c r="I7" s="16"/>
      <c r="J7" s="730" t="s">
        <v>1496</v>
      </c>
      <c r="K7" s="731"/>
      <c r="L7" s="731"/>
      <c r="M7" s="731"/>
      <c r="N7" s="731"/>
      <c r="O7" s="731"/>
      <c r="P7" s="731"/>
      <c r="Q7" s="731"/>
      <c r="R7" s="731"/>
      <c r="S7" s="731"/>
      <c r="T7" s="731"/>
      <c r="U7" s="732"/>
      <c r="V7" s="16"/>
      <c r="W7" s="16"/>
      <c r="X7" s="16"/>
      <c r="Y7" s="16"/>
      <c r="Z7" s="47"/>
      <c r="AA7" s="18"/>
    </row>
    <row r="8" spans="2:27" ht="18">
      <c r="B8" s="14"/>
      <c r="C8" s="33" t="s">
        <v>1497</v>
      </c>
      <c r="D8" s="16"/>
      <c r="E8" s="16"/>
      <c r="F8" s="16"/>
      <c r="G8" s="16"/>
      <c r="H8" s="16"/>
      <c r="I8" s="16"/>
      <c r="J8" s="16"/>
      <c r="K8" s="16"/>
      <c r="L8" s="16"/>
      <c r="M8" s="16"/>
      <c r="N8" s="16"/>
      <c r="O8" s="16"/>
      <c r="P8" s="16"/>
      <c r="Q8" s="16"/>
      <c r="R8" s="16"/>
      <c r="S8" s="16"/>
      <c r="T8" s="16"/>
      <c r="U8" s="16"/>
      <c r="V8" s="16"/>
      <c r="W8" s="16"/>
      <c r="X8" s="16"/>
      <c r="Y8" s="16"/>
      <c r="Z8" s="47"/>
      <c r="AA8" s="18"/>
    </row>
    <row r="9" spans="2:27" ht="18" customHeight="1">
      <c r="B9" s="14"/>
      <c r="C9" s="33"/>
      <c r="D9" s="16"/>
      <c r="E9" s="666" t="s">
        <v>1288</v>
      </c>
      <c r="F9" s="666" t="s">
        <v>1498</v>
      </c>
      <c r="G9" s="666" t="s">
        <v>1499</v>
      </c>
      <c r="H9" s="666" t="s">
        <v>477</v>
      </c>
      <c r="I9" s="16"/>
      <c r="J9" s="657" t="s">
        <v>1500</v>
      </c>
      <c r="K9" s="658"/>
      <c r="L9" s="658"/>
      <c r="M9" s="658"/>
      <c r="N9" s="658"/>
      <c r="O9" s="658"/>
      <c r="P9" s="658"/>
      <c r="Q9" s="658"/>
      <c r="R9" s="658"/>
      <c r="S9" s="658"/>
      <c r="T9" s="658"/>
      <c r="U9" s="659"/>
      <c r="V9" s="16"/>
      <c r="W9" s="666" t="s">
        <v>1501</v>
      </c>
      <c r="X9" s="666" t="s">
        <v>1502</v>
      </c>
      <c r="Y9" s="666" t="s">
        <v>1371</v>
      </c>
      <c r="Z9" s="47"/>
      <c r="AA9" s="18"/>
    </row>
    <row r="10" spans="2:27">
      <c r="B10" s="14"/>
      <c r="C10" s="51" t="s">
        <v>1124</v>
      </c>
      <c r="D10" s="51" t="s">
        <v>1154</v>
      </c>
      <c r="E10" s="666"/>
      <c r="F10" s="666"/>
      <c r="G10" s="666"/>
      <c r="H10" s="666"/>
      <c r="I10" s="16"/>
      <c r="J10" s="111" t="s">
        <v>557</v>
      </c>
      <c r="K10" s="111" t="s">
        <v>558</v>
      </c>
      <c r="L10" s="111" t="s">
        <v>559</v>
      </c>
      <c r="M10" s="111" t="s">
        <v>560</v>
      </c>
      <c r="N10" s="111" t="s">
        <v>561</v>
      </c>
      <c r="O10" s="111" t="s">
        <v>562</v>
      </c>
      <c r="P10" s="111" t="s">
        <v>563</v>
      </c>
      <c r="Q10" s="111" t="s">
        <v>564</v>
      </c>
      <c r="R10" s="111" t="s">
        <v>565</v>
      </c>
      <c r="S10" s="111" t="s">
        <v>566</v>
      </c>
      <c r="T10" s="111" t="s">
        <v>567</v>
      </c>
      <c r="U10" s="111" t="s">
        <v>568</v>
      </c>
      <c r="V10" s="16"/>
      <c r="W10" s="666"/>
      <c r="X10" s="666"/>
      <c r="Y10" s="666"/>
      <c r="Z10" s="47"/>
      <c r="AA10" s="18"/>
    </row>
    <row r="11" spans="2:27">
      <c r="B11" s="14"/>
      <c r="C11" s="330" t="s">
        <v>1503</v>
      </c>
      <c r="D11" s="338" t="s">
        <v>1504</v>
      </c>
      <c r="E11" s="203" t="s">
        <v>1290</v>
      </c>
      <c r="F11" s="167">
        <v>14050751.270000001</v>
      </c>
      <c r="G11" s="96">
        <f t="shared" ref="G11:G19" si="0">SUM(J11:U11)</f>
        <v>0</v>
      </c>
      <c r="H11" s="203" t="s">
        <v>571</v>
      </c>
      <c r="I11" s="16"/>
      <c r="J11" s="86"/>
      <c r="K11" s="86"/>
      <c r="L11" s="86"/>
      <c r="M11" s="86"/>
      <c r="N11" s="86"/>
      <c r="O11" s="86"/>
      <c r="P11" s="86"/>
      <c r="Q11" s="86"/>
      <c r="R11" s="86"/>
      <c r="S11" s="86"/>
      <c r="T11" s="86"/>
      <c r="U11" s="86"/>
      <c r="V11" s="16"/>
      <c r="W11" s="203" t="s">
        <v>1505</v>
      </c>
      <c r="X11" s="339" t="s">
        <v>1506</v>
      </c>
      <c r="Y11" s="168"/>
      <c r="Z11" s="47"/>
      <c r="AA11" s="18"/>
    </row>
    <row r="12" spans="2:27">
      <c r="B12" s="14"/>
      <c r="C12" s="330" t="s">
        <v>1086</v>
      </c>
      <c r="D12" s="338" t="s">
        <v>1507</v>
      </c>
      <c r="E12" s="203" t="s">
        <v>1290</v>
      </c>
      <c r="F12" s="167">
        <v>14920521.080000002</v>
      </c>
      <c r="G12" s="96">
        <f t="shared" si="0"/>
        <v>0</v>
      </c>
      <c r="H12" s="203" t="s">
        <v>571</v>
      </c>
      <c r="I12" s="16"/>
      <c r="J12" s="86"/>
      <c r="K12" s="86"/>
      <c r="L12" s="86"/>
      <c r="M12" s="86"/>
      <c r="N12" s="86"/>
      <c r="O12" s="86"/>
      <c r="P12" s="86"/>
      <c r="Q12" s="86"/>
      <c r="R12" s="86"/>
      <c r="S12" s="86"/>
      <c r="T12" s="86"/>
      <c r="U12" s="86"/>
      <c r="V12" s="16"/>
      <c r="W12" s="203" t="s">
        <v>1505</v>
      </c>
      <c r="X12" s="339" t="s">
        <v>1508</v>
      </c>
      <c r="Y12" s="168"/>
      <c r="Z12" s="47"/>
      <c r="AA12" s="18"/>
    </row>
    <row r="13" spans="2:27">
      <c r="B13" s="14"/>
      <c r="C13" s="330" t="s">
        <v>1509</v>
      </c>
      <c r="D13" s="338" t="s">
        <v>1510</v>
      </c>
      <c r="E13" s="203" t="s">
        <v>1290</v>
      </c>
      <c r="F13" s="167">
        <v>941442.74</v>
      </c>
      <c r="G13" s="96">
        <f t="shared" si="0"/>
        <v>0</v>
      </c>
      <c r="H13" s="203" t="s">
        <v>571</v>
      </c>
      <c r="I13" s="16"/>
      <c r="J13" s="86"/>
      <c r="K13" s="86"/>
      <c r="L13" s="86"/>
      <c r="M13" s="86"/>
      <c r="N13" s="86"/>
      <c r="O13" s="86"/>
      <c r="P13" s="86"/>
      <c r="Q13" s="86"/>
      <c r="R13" s="86"/>
      <c r="S13" s="86"/>
      <c r="T13" s="86"/>
      <c r="U13" s="86"/>
      <c r="V13" s="16"/>
      <c r="W13" s="203" t="s">
        <v>1505</v>
      </c>
      <c r="X13" s="339" t="s">
        <v>1511</v>
      </c>
      <c r="Y13" s="168"/>
      <c r="Z13" s="47"/>
      <c r="AA13" s="18"/>
    </row>
    <row r="14" spans="2:27">
      <c r="B14" s="14"/>
      <c r="C14" s="330" t="s">
        <v>1503</v>
      </c>
      <c r="D14" s="338" t="s">
        <v>1512</v>
      </c>
      <c r="E14" s="203" t="s">
        <v>1343</v>
      </c>
      <c r="F14" s="167">
        <v>13555935</v>
      </c>
      <c r="G14" s="96">
        <f t="shared" si="0"/>
        <v>0</v>
      </c>
      <c r="H14" s="203" t="s">
        <v>571</v>
      </c>
      <c r="I14" s="16"/>
      <c r="J14" s="86"/>
      <c r="K14" s="86"/>
      <c r="L14" s="86"/>
      <c r="M14" s="86"/>
      <c r="N14" s="86"/>
      <c r="O14" s="86"/>
      <c r="P14" s="86"/>
      <c r="Q14" s="86"/>
      <c r="R14" s="86"/>
      <c r="S14" s="86"/>
      <c r="T14" s="86"/>
      <c r="U14" s="86"/>
      <c r="V14" s="16"/>
      <c r="W14" s="203" t="s">
        <v>1505</v>
      </c>
      <c r="X14" s="339" t="s">
        <v>1506</v>
      </c>
      <c r="Y14" s="168"/>
      <c r="Z14" s="47"/>
      <c r="AA14" s="18"/>
    </row>
    <row r="15" spans="2:27">
      <c r="B15" s="14"/>
      <c r="C15" s="330" t="s">
        <v>1086</v>
      </c>
      <c r="D15" s="338" t="s">
        <v>1513</v>
      </c>
      <c r="E15" s="203" t="s">
        <v>1343</v>
      </c>
      <c r="F15" s="167">
        <v>17620330.650000002</v>
      </c>
      <c r="G15" s="96">
        <f t="shared" si="0"/>
        <v>0</v>
      </c>
      <c r="H15" s="203" t="s">
        <v>571</v>
      </c>
      <c r="I15" s="16"/>
      <c r="J15" s="86"/>
      <c r="K15" s="86"/>
      <c r="L15" s="86"/>
      <c r="M15" s="86"/>
      <c r="N15" s="86"/>
      <c r="O15" s="86"/>
      <c r="P15" s="86"/>
      <c r="Q15" s="86"/>
      <c r="R15" s="86"/>
      <c r="S15" s="86"/>
      <c r="T15" s="86"/>
      <c r="U15" s="86"/>
      <c r="V15" s="16"/>
      <c r="W15" s="203" t="s">
        <v>1505</v>
      </c>
      <c r="X15" s="339" t="s">
        <v>1508</v>
      </c>
      <c r="Y15" s="168"/>
      <c r="Z15" s="47"/>
      <c r="AA15" s="18"/>
    </row>
    <row r="16" spans="2:27">
      <c r="B16" s="14"/>
      <c r="C16" s="330" t="s">
        <v>1509</v>
      </c>
      <c r="D16" s="338" t="s">
        <v>1514</v>
      </c>
      <c r="E16" s="203" t="s">
        <v>1343</v>
      </c>
      <c r="F16" s="167">
        <v>4099948.1500000008</v>
      </c>
      <c r="G16" s="96">
        <f t="shared" si="0"/>
        <v>0</v>
      </c>
      <c r="H16" s="203" t="s">
        <v>571</v>
      </c>
      <c r="I16" s="16"/>
      <c r="J16" s="86"/>
      <c r="K16" s="86"/>
      <c r="L16" s="86"/>
      <c r="M16" s="86"/>
      <c r="N16" s="86"/>
      <c r="O16" s="86"/>
      <c r="P16" s="86"/>
      <c r="Q16" s="86"/>
      <c r="R16" s="86"/>
      <c r="S16" s="86"/>
      <c r="T16" s="86"/>
      <c r="U16" s="86"/>
      <c r="V16" s="16"/>
      <c r="W16" s="203" t="s">
        <v>1505</v>
      </c>
      <c r="X16" s="339" t="s">
        <v>1511</v>
      </c>
      <c r="Y16" s="168"/>
      <c r="Z16" s="47"/>
      <c r="AA16" s="18"/>
    </row>
    <row r="17" spans="1:27">
      <c r="B17" s="14"/>
      <c r="C17" s="330" t="s">
        <v>1503</v>
      </c>
      <c r="D17" s="338" t="s">
        <v>1515</v>
      </c>
      <c r="E17" s="203" t="s">
        <v>1336</v>
      </c>
      <c r="F17" s="167">
        <v>11340</v>
      </c>
      <c r="G17" s="96">
        <f t="shared" si="0"/>
        <v>0</v>
      </c>
      <c r="H17" s="203" t="s">
        <v>571</v>
      </c>
      <c r="I17" s="16"/>
      <c r="J17" s="86"/>
      <c r="K17" s="86"/>
      <c r="L17" s="86"/>
      <c r="M17" s="86"/>
      <c r="N17" s="86"/>
      <c r="O17" s="86"/>
      <c r="P17" s="86"/>
      <c r="Q17" s="86"/>
      <c r="R17" s="86"/>
      <c r="S17" s="86"/>
      <c r="T17" s="86"/>
      <c r="U17" s="86"/>
      <c r="V17" s="16"/>
      <c r="W17" s="203" t="s">
        <v>1505</v>
      </c>
      <c r="X17" s="339" t="s">
        <v>1511</v>
      </c>
      <c r="Y17" s="168"/>
      <c r="Z17" s="47"/>
      <c r="AA17" s="18"/>
    </row>
    <row r="18" spans="1:27">
      <c r="B18" s="14"/>
      <c r="C18" s="330" t="s">
        <v>1086</v>
      </c>
      <c r="D18" s="338" t="s">
        <v>1516</v>
      </c>
      <c r="E18" s="203" t="s">
        <v>1336</v>
      </c>
      <c r="F18" s="167">
        <v>11340</v>
      </c>
      <c r="G18" s="96">
        <f t="shared" si="0"/>
        <v>0</v>
      </c>
      <c r="H18" s="203" t="s">
        <v>571</v>
      </c>
      <c r="I18" s="16"/>
      <c r="J18" s="86"/>
      <c r="K18" s="86"/>
      <c r="L18" s="86"/>
      <c r="M18" s="86"/>
      <c r="N18" s="86"/>
      <c r="O18" s="86"/>
      <c r="P18" s="86"/>
      <c r="Q18" s="86"/>
      <c r="R18" s="86"/>
      <c r="S18" s="86"/>
      <c r="T18" s="86"/>
      <c r="U18" s="86"/>
      <c r="V18" s="16"/>
      <c r="W18" s="203" t="s">
        <v>1505</v>
      </c>
      <c r="X18" s="339" t="s">
        <v>1511</v>
      </c>
      <c r="Y18" s="168"/>
      <c r="Z18" s="47"/>
      <c r="AA18" s="18"/>
    </row>
    <row r="19" spans="1:27">
      <c r="B19" s="14"/>
      <c r="C19" s="330" t="s">
        <v>1106</v>
      </c>
      <c r="D19" s="338" t="s">
        <v>1106</v>
      </c>
      <c r="E19" s="203" t="s">
        <v>1336</v>
      </c>
      <c r="F19" s="167">
        <v>1288911.2709118673</v>
      </c>
      <c r="G19" s="96">
        <f t="shared" si="0"/>
        <v>0</v>
      </c>
      <c r="H19" s="203" t="s">
        <v>571</v>
      </c>
      <c r="I19" s="16"/>
      <c r="J19" s="86"/>
      <c r="K19" s="86"/>
      <c r="L19" s="86"/>
      <c r="M19" s="86"/>
      <c r="N19" s="86"/>
      <c r="O19" s="86"/>
      <c r="P19" s="86"/>
      <c r="Q19" s="86"/>
      <c r="R19" s="86"/>
      <c r="S19" s="86"/>
      <c r="T19" s="86"/>
      <c r="U19" s="86"/>
      <c r="V19" s="16"/>
      <c r="W19" s="203" t="s">
        <v>1505</v>
      </c>
      <c r="X19" s="339" t="s">
        <v>1511</v>
      </c>
      <c r="Y19" s="168"/>
      <c r="Z19" s="47"/>
      <c r="AA19" s="18"/>
    </row>
    <row r="20" spans="1:27">
      <c r="B20" s="14"/>
      <c r="C20" s="16"/>
      <c r="D20" s="16"/>
      <c r="E20" s="16"/>
      <c r="F20" s="16"/>
      <c r="G20" s="16"/>
      <c r="H20" s="16"/>
      <c r="I20" s="16"/>
      <c r="J20" s="16"/>
      <c r="K20" s="16"/>
      <c r="L20" s="16"/>
      <c r="M20" s="16"/>
      <c r="N20" s="16"/>
      <c r="O20" s="16"/>
      <c r="P20" s="16"/>
      <c r="Q20" s="16"/>
      <c r="R20" s="16"/>
      <c r="S20" s="16"/>
      <c r="T20" s="16"/>
      <c r="U20" s="16"/>
      <c r="V20" s="16"/>
      <c r="W20" s="16"/>
      <c r="X20" s="16"/>
      <c r="Y20" s="16"/>
      <c r="Z20" s="47"/>
      <c r="AA20" s="18"/>
    </row>
    <row r="21" spans="1:27" ht="18">
      <c r="B21" s="14"/>
      <c r="C21" s="33" t="s">
        <v>1517</v>
      </c>
      <c r="D21" s="16"/>
      <c r="E21" s="16"/>
      <c r="F21" s="16"/>
      <c r="G21" s="16"/>
      <c r="H21" s="16"/>
      <c r="I21" s="16"/>
      <c r="J21" s="16"/>
      <c r="K21" s="16"/>
      <c r="L21" s="16"/>
      <c r="M21" s="16"/>
      <c r="N21" s="16"/>
      <c r="O21" s="16"/>
      <c r="P21" s="16"/>
      <c r="Q21" s="16"/>
      <c r="R21" s="16"/>
      <c r="S21" s="16"/>
      <c r="T21" s="16"/>
      <c r="U21" s="16"/>
      <c r="V21" s="16"/>
      <c r="W21" s="16"/>
      <c r="X21" s="16"/>
      <c r="Y21" s="16"/>
      <c r="Z21" s="47"/>
      <c r="AA21" s="18"/>
    </row>
    <row r="22" spans="1:27" ht="15" customHeight="1">
      <c r="B22" s="14"/>
      <c r="C22" s="624" t="s">
        <v>1518</v>
      </c>
      <c r="D22" s="626" t="s">
        <v>1519</v>
      </c>
      <c r="E22" s="666" t="s">
        <v>1288</v>
      </c>
      <c r="F22" s="666" t="s">
        <v>1498</v>
      </c>
      <c r="G22" s="666" t="s">
        <v>1499</v>
      </c>
      <c r="H22" s="666" t="s">
        <v>477</v>
      </c>
      <c r="I22" s="16"/>
      <c r="J22" s="657" t="s">
        <v>1500</v>
      </c>
      <c r="K22" s="658"/>
      <c r="L22" s="658"/>
      <c r="M22" s="658"/>
      <c r="N22" s="658"/>
      <c r="O22" s="658"/>
      <c r="P22" s="658"/>
      <c r="Q22" s="658"/>
      <c r="R22" s="658"/>
      <c r="S22" s="658"/>
      <c r="T22" s="658"/>
      <c r="U22" s="659"/>
      <c r="V22" s="16"/>
      <c r="W22" s="666" t="s">
        <v>1520</v>
      </c>
      <c r="X22" s="666" t="s">
        <v>1521</v>
      </c>
      <c r="Y22" s="666" t="s">
        <v>1522</v>
      </c>
      <c r="Z22" s="736" t="s">
        <v>1523</v>
      </c>
      <c r="AA22" s="18"/>
    </row>
    <row r="23" spans="1:27">
      <c r="B23" s="14"/>
      <c r="C23" s="625"/>
      <c r="D23" s="627"/>
      <c r="E23" s="666"/>
      <c r="F23" s="666"/>
      <c r="G23" s="666"/>
      <c r="H23" s="666"/>
      <c r="I23" s="16"/>
      <c r="J23" s="111" t="s">
        <v>557</v>
      </c>
      <c r="K23" s="111" t="s">
        <v>558</v>
      </c>
      <c r="L23" s="111" t="s">
        <v>559</v>
      </c>
      <c r="M23" s="111" t="s">
        <v>560</v>
      </c>
      <c r="N23" s="111" t="s">
        <v>561</v>
      </c>
      <c r="O23" s="111" t="s">
        <v>562</v>
      </c>
      <c r="P23" s="111" t="s">
        <v>563</v>
      </c>
      <c r="Q23" s="111" t="s">
        <v>564</v>
      </c>
      <c r="R23" s="111" t="s">
        <v>565</v>
      </c>
      <c r="S23" s="111" t="s">
        <v>566</v>
      </c>
      <c r="T23" s="111" t="s">
        <v>567</v>
      </c>
      <c r="U23" s="111" t="s">
        <v>568</v>
      </c>
      <c r="V23" s="16"/>
      <c r="W23" s="666"/>
      <c r="X23" s="666"/>
      <c r="Y23" s="666"/>
      <c r="Z23" s="736"/>
      <c r="AA23" s="18"/>
    </row>
    <row r="24" spans="1:27" s="197" customFormat="1" ht="15" customHeight="1">
      <c r="A24" s="269"/>
      <c r="B24" s="270"/>
      <c r="C24" s="729" t="s">
        <v>1524</v>
      </c>
      <c r="D24" s="340" t="s">
        <v>1525</v>
      </c>
      <c r="E24" s="341" t="s">
        <v>1290</v>
      </c>
      <c r="F24" s="182">
        <v>1828474</v>
      </c>
      <c r="G24" s="250">
        <f>SUM(J24:U24)</f>
        <v>0</v>
      </c>
      <c r="H24" s="10" t="s">
        <v>571</v>
      </c>
      <c r="I24" s="234"/>
      <c r="J24" s="342"/>
      <c r="K24" s="342"/>
      <c r="L24" s="342"/>
      <c r="M24" s="342"/>
      <c r="N24" s="342"/>
      <c r="O24" s="342"/>
      <c r="P24" s="342"/>
      <c r="Q24" s="342"/>
      <c r="R24" s="342"/>
      <c r="S24" s="342"/>
      <c r="T24" s="342"/>
      <c r="U24" s="342"/>
      <c r="V24" s="234"/>
      <c r="W24" s="203" t="s">
        <v>514</v>
      </c>
      <c r="X24" s="203" t="s">
        <v>1505</v>
      </c>
      <c r="Y24" s="343">
        <v>1.7999999999999999E-2</v>
      </c>
      <c r="Z24" s="330" t="s">
        <v>1526</v>
      </c>
      <c r="AA24" s="275"/>
    </row>
    <row r="25" spans="1:27" s="197" customFormat="1">
      <c r="A25" s="269"/>
      <c r="B25" s="270"/>
      <c r="C25" s="729"/>
      <c r="D25" s="340" t="s">
        <v>1527</v>
      </c>
      <c r="E25" s="341" t="s">
        <v>1290</v>
      </c>
      <c r="F25" s="182">
        <v>1828474</v>
      </c>
      <c r="G25" s="250">
        <f t="shared" ref="G25:G56" si="1">SUM(J25:U25)</f>
        <v>0</v>
      </c>
      <c r="H25" s="10" t="s">
        <v>571</v>
      </c>
      <c r="I25" s="234"/>
      <c r="J25" s="342"/>
      <c r="K25" s="342"/>
      <c r="L25" s="342"/>
      <c r="M25" s="342"/>
      <c r="N25" s="342"/>
      <c r="O25" s="342"/>
      <c r="P25" s="342"/>
      <c r="Q25" s="342"/>
      <c r="R25" s="342"/>
      <c r="S25" s="342"/>
      <c r="T25" s="342"/>
      <c r="U25" s="342"/>
      <c r="V25" s="234"/>
      <c r="W25" s="203" t="s">
        <v>514</v>
      </c>
      <c r="X25" s="203" t="s">
        <v>1505</v>
      </c>
      <c r="Y25" s="344">
        <v>1.7999999999999999E-2</v>
      </c>
      <c r="Z25" s="330" t="s">
        <v>1528</v>
      </c>
      <c r="AA25" s="275"/>
    </row>
    <row r="26" spans="1:27">
      <c r="B26" s="14"/>
      <c r="C26" s="729"/>
      <c r="D26" s="340" t="s">
        <v>1529</v>
      </c>
      <c r="E26" s="341" t="s">
        <v>1290</v>
      </c>
      <c r="F26" s="182">
        <v>477453</v>
      </c>
      <c r="G26" s="250">
        <f>SUM(J26:U26)</f>
        <v>0</v>
      </c>
      <c r="H26" s="10" t="s">
        <v>571</v>
      </c>
      <c r="I26" s="16"/>
      <c r="J26" s="342"/>
      <c r="K26" s="342"/>
      <c r="L26" s="342"/>
      <c r="M26" s="342"/>
      <c r="N26" s="342"/>
      <c r="O26" s="342"/>
      <c r="P26" s="342"/>
      <c r="Q26" s="342"/>
      <c r="R26" s="342"/>
      <c r="S26" s="342"/>
      <c r="T26" s="342"/>
      <c r="U26" s="342"/>
      <c r="V26" s="16"/>
      <c r="W26" s="203" t="s">
        <v>514</v>
      </c>
      <c r="X26" s="203" t="s">
        <v>1505</v>
      </c>
      <c r="Y26" s="344">
        <v>1.7999999999999999E-2</v>
      </c>
      <c r="Z26" s="330" t="s">
        <v>1528</v>
      </c>
      <c r="AA26" s="18"/>
    </row>
    <row r="27" spans="1:27">
      <c r="B27" s="14"/>
      <c r="C27" s="729"/>
      <c r="D27" s="340" t="s">
        <v>1530</v>
      </c>
      <c r="E27" s="341" t="s">
        <v>1290</v>
      </c>
      <c r="F27" s="182">
        <v>1351021</v>
      </c>
      <c r="G27" s="250">
        <f t="shared" si="1"/>
        <v>0</v>
      </c>
      <c r="H27" s="10" t="s">
        <v>571</v>
      </c>
      <c r="I27" s="16"/>
      <c r="J27" s="342"/>
      <c r="K27" s="342"/>
      <c r="L27" s="342"/>
      <c r="M27" s="342"/>
      <c r="N27" s="342"/>
      <c r="O27" s="342"/>
      <c r="P27" s="342"/>
      <c r="Q27" s="342"/>
      <c r="R27" s="342"/>
      <c r="S27" s="342"/>
      <c r="T27" s="342"/>
      <c r="U27" s="342"/>
      <c r="V27" s="16"/>
      <c r="W27" s="203" t="s">
        <v>514</v>
      </c>
      <c r="X27" s="203" t="s">
        <v>1505</v>
      </c>
      <c r="Y27" s="343">
        <v>1.7999999999999999E-2</v>
      </c>
      <c r="Z27" s="330" t="s">
        <v>1531</v>
      </c>
      <c r="AA27" s="18"/>
    </row>
    <row r="28" spans="1:27">
      <c r="B28" s="14"/>
      <c r="C28" s="729"/>
      <c r="D28" s="340" t="s">
        <v>1532</v>
      </c>
      <c r="E28" s="341" t="s">
        <v>1290</v>
      </c>
      <c r="F28" s="182">
        <v>1351021</v>
      </c>
      <c r="G28" s="250">
        <f t="shared" si="1"/>
        <v>0</v>
      </c>
      <c r="H28" s="10" t="s">
        <v>571</v>
      </c>
      <c r="I28" s="16"/>
      <c r="J28" s="342"/>
      <c r="K28" s="342"/>
      <c r="L28" s="342"/>
      <c r="M28" s="342"/>
      <c r="N28" s="342"/>
      <c r="O28" s="342"/>
      <c r="P28" s="342"/>
      <c r="Q28" s="342"/>
      <c r="R28" s="342"/>
      <c r="S28" s="342"/>
      <c r="T28" s="342"/>
      <c r="U28" s="342"/>
      <c r="V28" s="16"/>
      <c r="W28" s="203" t="s">
        <v>514</v>
      </c>
      <c r="X28" s="203" t="s">
        <v>1505</v>
      </c>
      <c r="Y28" s="343">
        <v>1.7999999999999999E-2</v>
      </c>
      <c r="Z28" s="330" t="s">
        <v>1528</v>
      </c>
      <c r="AA28" s="18"/>
    </row>
    <row r="29" spans="1:27" s="197" customFormat="1">
      <c r="A29" s="269"/>
      <c r="B29" s="270"/>
      <c r="C29" s="729"/>
      <c r="D29" s="345" t="s">
        <v>1533</v>
      </c>
      <c r="E29" s="198" t="s">
        <v>1290</v>
      </c>
      <c r="F29" s="346">
        <v>0</v>
      </c>
      <c r="G29" s="347">
        <f t="shared" si="1"/>
        <v>0</v>
      </c>
      <c r="H29" s="198" t="s">
        <v>571</v>
      </c>
      <c r="I29" s="234"/>
      <c r="J29" s="348"/>
      <c r="K29" s="348"/>
      <c r="L29" s="348"/>
      <c r="M29" s="348"/>
      <c r="N29" s="348"/>
      <c r="O29" s="348"/>
      <c r="P29" s="348"/>
      <c r="Q29" s="348"/>
      <c r="R29" s="348"/>
      <c r="S29" s="348"/>
      <c r="T29" s="348"/>
      <c r="U29" s="348"/>
      <c r="V29" s="234"/>
      <c r="W29" s="198" t="s">
        <v>514</v>
      </c>
      <c r="X29" s="198" t="s">
        <v>1505</v>
      </c>
      <c r="Y29" s="349">
        <v>1.7999999999999999E-2</v>
      </c>
      <c r="Z29" s="459" t="s">
        <v>1534</v>
      </c>
      <c r="AA29" s="275"/>
    </row>
    <row r="30" spans="1:27" s="197" customFormat="1">
      <c r="A30" s="269"/>
      <c r="B30" s="270"/>
      <c r="C30" s="729"/>
      <c r="D30" s="340" t="s">
        <v>1535</v>
      </c>
      <c r="E30" s="341" t="s">
        <v>1290</v>
      </c>
      <c r="F30" s="182">
        <v>1351021</v>
      </c>
      <c r="G30" s="250">
        <f t="shared" si="1"/>
        <v>0</v>
      </c>
      <c r="H30" s="10" t="s">
        <v>571</v>
      </c>
      <c r="I30" s="234"/>
      <c r="J30" s="342"/>
      <c r="K30" s="342"/>
      <c r="L30" s="342"/>
      <c r="M30" s="342"/>
      <c r="N30" s="342"/>
      <c r="O30" s="342"/>
      <c r="P30" s="342"/>
      <c r="Q30" s="342"/>
      <c r="R30" s="342"/>
      <c r="S30" s="342"/>
      <c r="T30" s="342"/>
      <c r="U30" s="342"/>
      <c r="V30" s="234"/>
      <c r="W30" s="203" t="s">
        <v>514</v>
      </c>
      <c r="X30" s="203" t="s">
        <v>1505</v>
      </c>
      <c r="Y30" s="344">
        <v>1.7999999999999999E-2</v>
      </c>
      <c r="Z30" s="330" t="s">
        <v>1528</v>
      </c>
      <c r="AA30" s="275"/>
    </row>
    <row r="31" spans="1:27" s="197" customFormat="1">
      <c r="A31" s="269"/>
      <c r="B31" s="270"/>
      <c r="C31" s="729"/>
      <c r="D31" s="340" t="s">
        <v>1536</v>
      </c>
      <c r="E31" s="341" t="s">
        <v>1290</v>
      </c>
      <c r="F31" s="182">
        <v>76693</v>
      </c>
      <c r="G31" s="250">
        <f t="shared" si="1"/>
        <v>0</v>
      </c>
      <c r="H31" s="10" t="s">
        <v>571</v>
      </c>
      <c r="I31" s="234"/>
      <c r="J31" s="342"/>
      <c r="K31" s="342"/>
      <c r="L31" s="342"/>
      <c r="M31" s="342"/>
      <c r="N31" s="342"/>
      <c r="O31" s="342"/>
      <c r="P31" s="342"/>
      <c r="Q31" s="342"/>
      <c r="R31" s="342"/>
      <c r="S31" s="342"/>
      <c r="T31" s="342"/>
      <c r="U31" s="342"/>
      <c r="V31" s="234"/>
      <c r="W31" s="203" t="s">
        <v>514</v>
      </c>
      <c r="X31" s="203" t="s">
        <v>1505</v>
      </c>
      <c r="Y31" s="344">
        <v>1.7999999999999999E-2</v>
      </c>
      <c r="Z31" s="330" t="s">
        <v>1531</v>
      </c>
      <c r="AA31" s="275"/>
    </row>
    <row r="32" spans="1:27" s="197" customFormat="1">
      <c r="A32" s="269"/>
      <c r="B32" s="270"/>
      <c r="C32" s="729"/>
      <c r="D32" s="340" t="s">
        <v>1537</v>
      </c>
      <c r="E32" s="341" t="s">
        <v>1290</v>
      </c>
      <c r="F32" s="182">
        <v>896230</v>
      </c>
      <c r="G32" s="250">
        <f t="shared" si="1"/>
        <v>0</v>
      </c>
      <c r="H32" s="10" t="s">
        <v>571</v>
      </c>
      <c r="I32" s="234"/>
      <c r="J32" s="342"/>
      <c r="K32" s="342"/>
      <c r="L32" s="342"/>
      <c r="M32" s="342"/>
      <c r="N32" s="342"/>
      <c r="O32" s="342"/>
      <c r="P32" s="342"/>
      <c r="Q32" s="342"/>
      <c r="R32" s="342"/>
      <c r="S32" s="342"/>
      <c r="T32" s="342"/>
      <c r="U32" s="342"/>
      <c r="V32" s="234"/>
      <c r="W32" s="203" t="s">
        <v>514</v>
      </c>
      <c r="X32" s="203" t="s">
        <v>1505</v>
      </c>
      <c r="Y32" s="344">
        <v>1.7999999999999999E-2</v>
      </c>
      <c r="Z32" s="330" t="s">
        <v>1528</v>
      </c>
      <c r="AA32" s="275"/>
    </row>
    <row r="33" spans="1:27" s="197" customFormat="1">
      <c r="A33" s="269"/>
      <c r="B33" s="270"/>
      <c r="C33" s="729"/>
      <c r="D33" s="340" t="s">
        <v>1538</v>
      </c>
      <c r="E33" s="341" t="s">
        <v>1343</v>
      </c>
      <c r="F33" s="182">
        <v>454791</v>
      </c>
      <c r="G33" s="250">
        <f t="shared" si="1"/>
        <v>0</v>
      </c>
      <c r="H33" s="10" t="s">
        <v>571</v>
      </c>
      <c r="I33" s="234"/>
      <c r="J33" s="342"/>
      <c r="K33" s="342"/>
      <c r="L33" s="342"/>
      <c r="M33" s="342"/>
      <c r="N33" s="342"/>
      <c r="O33" s="342"/>
      <c r="P33" s="342"/>
      <c r="Q33" s="342"/>
      <c r="R33" s="342"/>
      <c r="S33" s="342"/>
      <c r="T33" s="342"/>
      <c r="U33" s="342"/>
      <c r="V33" s="234"/>
      <c r="W33" s="203" t="s">
        <v>514</v>
      </c>
      <c r="X33" s="203" t="s">
        <v>1505</v>
      </c>
      <c r="Y33" s="344">
        <v>1.7999999999999999E-2</v>
      </c>
      <c r="Z33" s="330" t="s">
        <v>1528</v>
      </c>
      <c r="AA33" s="275"/>
    </row>
    <row r="34" spans="1:27">
      <c r="B34" s="14"/>
      <c r="C34" s="729"/>
      <c r="D34" s="340" t="s">
        <v>1539</v>
      </c>
      <c r="E34" s="341" t="s">
        <v>1290</v>
      </c>
      <c r="F34" s="182">
        <v>2315982</v>
      </c>
      <c r="G34" s="250">
        <f t="shared" si="1"/>
        <v>0</v>
      </c>
      <c r="H34" s="10" t="s">
        <v>571</v>
      </c>
      <c r="I34" s="16"/>
      <c r="J34" s="342"/>
      <c r="K34" s="342"/>
      <c r="L34" s="342"/>
      <c r="M34" s="342"/>
      <c r="N34" s="342"/>
      <c r="O34" s="342"/>
      <c r="P34" s="342"/>
      <c r="Q34" s="342"/>
      <c r="R34" s="342"/>
      <c r="S34" s="342"/>
      <c r="T34" s="342"/>
      <c r="U34" s="342"/>
      <c r="V34" s="16"/>
      <c r="W34" s="203" t="s">
        <v>514</v>
      </c>
      <c r="X34" s="203" t="s">
        <v>1505</v>
      </c>
      <c r="Y34" s="344">
        <v>1.7999999999999999E-2</v>
      </c>
      <c r="Z34" s="330" t="s">
        <v>1528</v>
      </c>
      <c r="AA34" s="18"/>
    </row>
    <row r="35" spans="1:27">
      <c r="B35" s="14"/>
      <c r="C35" s="729"/>
      <c r="D35" s="340" t="s">
        <v>1540</v>
      </c>
      <c r="E35" s="341" t="s">
        <v>1290</v>
      </c>
      <c r="F35" s="182">
        <v>2292764</v>
      </c>
      <c r="G35" s="250">
        <f t="shared" si="1"/>
        <v>0</v>
      </c>
      <c r="H35" s="10" t="s">
        <v>571</v>
      </c>
      <c r="I35" s="16"/>
      <c r="J35" s="342"/>
      <c r="K35" s="342"/>
      <c r="L35" s="342"/>
      <c r="M35" s="342"/>
      <c r="N35" s="342"/>
      <c r="O35" s="342"/>
      <c r="P35" s="342"/>
      <c r="Q35" s="342"/>
      <c r="R35" s="342"/>
      <c r="S35" s="342"/>
      <c r="T35" s="342"/>
      <c r="U35" s="342"/>
      <c r="V35" s="16"/>
      <c r="W35" s="203" t="s">
        <v>514</v>
      </c>
      <c r="X35" s="203" t="s">
        <v>1505</v>
      </c>
      <c r="Y35" s="344">
        <v>1.7999999999999999E-2</v>
      </c>
      <c r="Z35" s="330" t="s">
        <v>1528</v>
      </c>
      <c r="AA35" s="18"/>
    </row>
    <row r="36" spans="1:27" s="197" customFormat="1">
      <c r="A36" s="269"/>
      <c r="B36" s="270"/>
      <c r="C36" s="729"/>
      <c r="D36" s="340" t="s">
        <v>1541</v>
      </c>
      <c r="E36" s="341" t="s">
        <v>1290</v>
      </c>
      <c r="F36" s="182">
        <v>99911</v>
      </c>
      <c r="G36" s="250">
        <f t="shared" si="1"/>
        <v>0</v>
      </c>
      <c r="H36" s="10" t="s">
        <v>571</v>
      </c>
      <c r="I36" s="234"/>
      <c r="J36" s="342"/>
      <c r="K36" s="342"/>
      <c r="L36" s="342"/>
      <c r="M36" s="342"/>
      <c r="N36" s="342"/>
      <c r="O36" s="342"/>
      <c r="P36" s="342"/>
      <c r="Q36" s="342"/>
      <c r="R36" s="342"/>
      <c r="S36" s="342"/>
      <c r="T36" s="342"/>
      <c r="U36" s="342"/>
      <c r="V36" s="234"/>
      <c r="W36" s="203" t="s">
        <v>514</v>
      </c>
      <c r="X36" s="203" t="s">
        <v>1505</v>
      </c>
      <c r="Y36" s="344">
        <v>1.7999999999999999E-2</v>
      </c>
      <c r="Z36" s="330" t="s">
        <v>1528</v>
      </c>
      <c r="AA36" s="275"/>
    </row>
    <row r="37" spans="1:27">
      <c r="B37" s="14"/>
      <c r="C37" s="729"/>
      <c r="D37" s="340" t="s">
        <v>1542</v>
      </c>
      <c r="E37" s="341" t="s">
        <v>1290</v>
      </c>
      <c r="F37" s="182">
        <v>5422416</v>
      </c>
      <c r="G37" s="250">
        <f t="shared" si="1"/>
        <v>0</v>
      </c>
      <c r="H37" s="10" t="s">
        <v>571</v>
      </c>
      <c r="I37" s="16"/>
      <c r="J37" s="342"/>
      <c r="K37" s="342"/>
      <c r="L37" s="342"/>
      <c r="M37" s="342"/>
      <c r="N37" s="342"/>
      <c r="O37" s="342"/>
      <c r="P37" s="342"/>
      <c r="Q37" s="342"/>
      <c r="R37" s="342"/>
      <c r="S37" s="342"/>
      <c r="T37" s="342"/>
      <c r="U37" s="342"/>
      <c r="V37" s="16"/>
      <c r="W37" s="203" t="s">
        <v>514</v>
      </c>
      <c r="X37" s="203" t="s">
        <v>1505</v>
      </c>
      <c r="Y37" s="344">
        <v>1.7999999999999999E-2</v>
      </c>
      <c r="Z37" s="330" t="s">
        <v>1528</v>
      </c>
      <c r="AA37" s="18"/>
    </row>
    <row r="38" spans="1:27">
      <c r="B38" s="14"/>
      <c r="C38" s="204"/>
      <c r="D38" s="204"/>
      <c r="E38" s="204"/>
      <c r="F38" s="282"/>
      <c r="G38" s="282"/>
      <c r="H38" s="282"/>
      <c r="I38" s="16"/>
      <c r="J38" s="204"/>
      <c r="K38" s="204"/>
      <c r="L38" s="204"/>
      <c r="M38" s="204"/>
      <c r="N38" s="204"/>
      <c r="O38" s="204"/>
      <c r="P38" s="204"/>
      <c r="Q38" s="204"/>
      <c r="R38" s="204"/>
      <c r="S38" s="204"/>
      <c r="T38" s="204"/>
      <c r="U38" s="204"/>
      <c r="V38" s="16"/>
      <c r="W38" s="199"/>
      <c r="X38" s="199"/>
      <c r="Y38" s="199"/>
      <c r="Z38" s="460"/>
      <c r="AA38" s="18"/>
    </row>
    <row r="39" spans="1:27" s="197" customFormat="1" ht="15" customHeight="1">
      <c r="A39" s="269"/>
      <c r="B39" s="270"/>
      <c r="C39" s="729" t="s">
        <v>1543</v>
      </c>
      <c r="D39" s="345" t="s">
        <v>1544</v>
      </c>
      <c r="E39" s="198" t="s">
        <v>1290</v>
      </c>
      <c r="F39" s="346">
        <v>0</v>
      </c>
      <c r="G39" s="347">
        <f t="shared" si="1"/>
        <v>0</v>
      </c>
      <c r="H39" s="198" t="s">
        <v>571</v>
      </c>
      <c r="I39" s="234"/>
      <c r="J39" s="348"/>
      <c r="K39" s="348"/>
      <c r="L39" s="348"/>
      <c r="M39" s="348"/>
      <c r="N39" s="348"/>
      <c r="O39" s="348"/>
      <c r="P39" s="348"/>
      <c r="Q39" s="348"/>
      <c r="R39" s="348"/>
      <c r="S39" s="348"/>
      <c r="T39" s="348"/>
      <c r="U39" s="348"/>
      <c r="V39" s="234"/>
      <c r="W39" s="198" t="s">
        <v>514</v>
      </c>
      <c r="X39" s="198" t="s">
        <v>1505</v>
      </c>
      <c r="Y39" s="349">
        <v>1.7999999999999999E-2</v>
      </c>
      <c r="Z39" s="459" t="s">
        <v>1534</v>
      </c>
      <c r="AA39" s="275"/>
    </row>
    <row r="40" spans="1:27" s="197" customFormat="1">
      <c r="A40" s="269"/>
      <c r="B40" s="270"/>
      <c r="C40" s="729"/>
      <c r="D40" s="345" t="s">
        <v>1545</v>
      </c>
      <c r="E40" s="198" t="s">
        <v>1290</v>
      </c>
      <c r="F40" s="346">
        <v>0</v>
      </c>
      <c r="G40" s="347">
        <f t="shared" si="1"/>
        <v>0</v>
      </c>
      <c r="H40" s="198" t="s">
        <v>571</v>
      </c>
      <c r="I40" s="234"/>
      <c r="J40" s="348"/>
      <c r="K40" s="348"/>
      <c r="L40" s="348"/>
      <c r="M40" s="348"/>
      <c r="N40" s="348"/>
      <c r="O40" s="348"/>
      <c r="P40" s="348"/>
      <c r="Q40" s="348"/>
      <c r="R40" s="348"/>
      <c r="S40" s="348"/>
      <c r="T40" s="348"/>
      <c r="U40" s="348"/>
      <c r="V40" s="234"/>
      <c r="W40" s="198" t="s">
        <v>514</v>
      </c>
      <c r="X40" s="198" t="s">
        <v>1505</v>
      </c>
      <c r="Y40" s="349">
        <v>1.7999999999999999E-2</v>
      </c>
      <c r="Z40" s="459" t="s">
        <v>1534</v>
      </c>
      <c r="AA40" s="275"/>
    </row>
    <row r="41" spans="1:27" s="197" customFormat="1">
      <c r="A41" s="269"/>
      <c r="B41" s="270"/>
      <c r="C41" s="729"/>
      <c r="D41" s="345" t="s">
        <v>1546</v>
      </c>
      <c r="E41" s="198" t="s">
        <v>1290</v>
      </c>
      <c r="F41" s="346">
        <v>0</v>
      </c>
      <c r="G41" s="347">
        <f t="shared" si="1"/>
        <v>0</v>
      </c>
      <c r="H41" s="198" t="s">
        <v>571</v>
      </c>
      <c r="I41" s="234"/>
      <c r="J41" s="348"/>
      <c r="K41" s="348"/>
      <c r="L41" s="348"/>
      <c r="M41" s="348"/>
      <c r="N41" s="348"/>
      <c r="O41" s="348"/>
      <c r="P41" s="348"/>
      <c r="Q41" s="348"/>
      <c r="R41" s="348"/>
      <c r="S41" s="348"/>
      <c r="T41" s="348"/>
      <c r="U41" s="348"/>
      <c r="V41" s="234"/>
      <c r="W41" s="198" t="s">
        <v>514</v>
      </c>
      <c r="X41" s="198" t="s">
        <v>1505</v>
      </c>
      <c r="Y41" s="349">
        <v>1.7999999999999999E-2</v>
      </c>
      <c r="Z41" s="459" t="s">
        <v>1534</v>
      </c>
      <c r="AA41" s="275"/>
    </row>
    <row r="42" spans="1:27" s="210" customFormat="1">
      <c r="A42" s="207"/>
      <c r="B42" s="151"/>
      <c r="C42" s="729"/>
      <c r="D42" s="350" t="s">
        <v>1547</v>
      </c>
      <c r="E42" s="203" t="s">
        <v>1290</v>
      </c>
      <c r="F42" s="182">
        <v>8938425.2613999993</v>
      </c>
      <c r="G42" s="250">
        <f t="shared" si="1"/>
        <v>0</v>
      </c>
      <c r="H42" s="10" t="s">
        <v>571</v>
      </c>
      <c r="I42" s="199"/>
      <c r="J42" s="342"/>
      <c r="K42" s="342"/>
      <c r="L42" s="342"/>
      <c r="M42" s="342"/>
      <c r="N42" s="342"/>
      <c r="O42" s="342"/>
      <c r="P42" s="342"/>
      <c r="Q42" s="342"/>
      <c r="R42" s="342"/>
      <c r="S42" s="342"/>
      <c r="T42" s="342"/>
      <c r="U42" s="342"/>
      <c r="V42" s="199"/>
      <c r="W42" s="203" t="s">
        <v>514</v>
      </c>
      <c r="X42" s="203" t="s">
        <v>1505</v>
      </c>
      <c r="Y42" s="343">
        <v>1.7999999999999999E-2</v>
      </c>
      <c r="Z42" s="330" t="s">
        <v>1531</v>
      </c>
      <c r="AA42" s="209"/>
    </row>
    <row r="43" spans="1:27">
      <c r="B43" s="14"/>
      <c r="C43" s="729"/>
      <c r="D43" s="340" t="s">
        <v>1548</v>
      </c>
      <c r="E43" s="341" t="s">
        <v>1290</v>
      </c>
      <c r="F43" s="182">
        <v>11888105</v>
      </c>
      <c r="G43" s="250">
        <f t="shared" si="1"/>
        <v>0</v>
      </c>
      <c r="H43" s="10" t="s">
        <v>571</v>
      </c>
      <c r="I43" s="16"/>
      <c r="J43" s="351"/>
      <c r="K43" s="351"/>
      <c r="L43" s="351"/>
      <c r="M43" s="351"/>
      <c r="N43" s="351"/>
      <c r="O43" s="351"/>
      <c r="P43" s="351"/>
      <c r="Q43" s="351"/>
      <c r="R43" s="351"/>
      <c r="S43" s="342"/>
      <c r="T43" s="342"/>
      <c r="U43" s="342"/>
      <c r="V43" s="16"/>
      <c r="W43" s="10" t="s">
        <v>514</v>
      </c>
      <c r="X43" s="10" t="s">
        <v>1505</v>
      </c>
      <c r="Y43" s="352">
        <v>1.7999999999999999E-2</v>
      </c>
      <c r="Z43" s="461" t="s">
        <v>1531</v>
      </c>
      <c r="AA43" s="18"/>
    </row>
    <row r="44" spans="1:27" s="197" customFormat="1">
      <c r="A44" s="269"/>
      <c r="B44" s="270"/>
      <c r="C44" s="729"/>
      <c r="D44" s="345" t="s">
        <v>1549</v>
      </c>
      <c r="E44" s="198" t="s">
        <v>1290</v>
      </c>
      <c r="F44" s="346">
        <v>0</v>
      </c>
      <c r="G44" s="347">
        <f t="shared" si="1"/>
        <v>0</v>
      </c>
      <c r="H44" s="198" t="s">
        <v>571</v>
      </c>
      <c r="I44" s="234"/>
      <c r="J44" s="348"/>
      <c r="K44" s="348"/>
      <c r="L44" s="348"/>
      <c r="M44" s="348"/>
      <c r="N44" s="348"/>
      <c r="O44" s="348"/>
      <c r="P44" s="348"/>
      <c r="Q44" s="348"/>
      <c r="R44" s="348"/>
      <c r="S44" s="348"/>
      <c r="T44" s="348"/>
      <c r="U44" s="348"/>
      <c r="V44" s="234"/>
      <c r="W44" s="198" t="s">
        <v>514</v>
      </c>
      <c r="X44" s="198" t="s">
        <v>1505</v>
      </c>
      <c r="Y44" s="349">
        <v>1.7999999999999999E-2</v>
      </c>
      <c r="Z44" s="459" t="s">
        <v>1534</v>
      </c>
      <c r="AA44" s="275"/>
    </row>
    <row r="45" spans="1:27">
      <c r="B45" s="14"/>
      <c r="C45" s="729"/>
      <c r="D45" s="340" t="s">
        <v>1550</v>
      </c>
      <c r="E45" s="341" t="s">
        <v>1290</v>
      </c>
      <c r="F45" s="182">
        <v>2949680</v>
      </c>
      <c r="G45" s="250">
        <f>SUM(J45:U45)</f>
        <v>0</v>
      </c>
      <c r="H45" s="10" t="s">
        <v>571</v>
      </c>
      <c r="I45" s="16"/>
      <c r="J45" s="342"/>
      <c r="K45" s="342"/>
      <c r="L45" s="342"/>
      <c r="M45" s="342"/>
      <c r="N45" s="342"/>
      <c r="O45" s="342"/>
      <c r="P45" s="342"/>
      <c r="Q45" s="342"/>
      <c r="R45" s="342"/>
      <c r="S45" s="342"/>
      <c r="T45" s="342"/>
      <c r="U45" s="342"/>
      <c r="V45" s="16"/>
      <c r="W45" s="10" t="s">
        <v>514</v>
      </c>
      <c r="X45" s="10" t="s">
        <v>1505</v>
      </c>
      <c r="Y45" s="352">
        <v>1.7999999999999999E-2</v>
      </c>
      <c r="Z45" s="461" t="s">
        <v>1531</v>
      </c>
      <c r="AA45" s="18"/>
    </row>
    <row r="46" spans="1:27" s="197" customFormat="1">
      <c r="A46" s="269"/>
      <c r="B46" s="270"/>
      <c r="C46" s="729"/>
      <c r="D46" s="345" t="s">
        <v>1551</v>
      </c>
      <c r="E46" s="198" t="s">
        <v>1290</v>
      </c>
      <c r="F46" s="346">
        <v>0</v>
      </c>
      <c r="G46" s="347">
        <f t="shared" si="1"/>
        <v>0</v>
      </c>
      <c r="H46" s="198" t="s">
        <v>571</v>
      </c>
      <c r="I46" s="234"/>
      <c r="J46" s="348"/>
      <c r="K46" s="348"/>
      <c r="L46" s="348"/>
      <c r="M46" s="348"/>
      <c r="N46" s="348"/>
      <c r="O46" s="348"/>
      <c r="P46" s="348"/>
      <c r="Q46" s="348"/>
      <c r="R46" s="348"/>
      <c r="S46" s="348"/>
      <c r="T46" s="348"/>
      <c r="U46" s="348"/>
      <c r="V46" s="234"/>
      <c r="W46" s="198" t="s">
        <v>514</v>
      </c>
      <c r="X46" s="198" t="s">
        <v>1505</v>
      </c>
      <c r="Y46" s="349">
        <v>1.7999999999999999E-2</v>
      </c>
      <c r="Z46" s="459" t="s">
        <v>1534</v>
      </c>
      <c r="AA46" s="275"/>
    </row>
    <row r="47" spans="1:27" s="197" customFormat="1">
      <c r="A47" s="269"/>
      <c r="B47" s="270"/>
      <c r="C47" s="729"/>
      <c r="D47" s="345" t="s">
        <v>1552</v>
      </c>
      <c r="E47" s="198" t="s">
        <v>1290</v>
      </c>
      <c r="F47" s="346">
        <v>0</v>
      </c>
      <c r="G47" s="347">
        <f t="shared" si="1"/>
        <v>0</v>
      </c>
      <c r="H47" s="198" t="s">
        <v>571</v>
      </c>
      <c r="I47" s="234"/>
      <c r="J47" s="348"/>
      <c r="K47" s="348"/>
      <c r="L47" s="348"/>
      <c r="M47" s="348"/>
      <c r="N47" s="348"/>
      <c r="O47" s="348"/>
      <c r="P47" s="348"/>
      <c r="Q47" s="348"/>
      <c r="R47" s="348"/>
      <c r="S47" s="348"/>
      <c r="T47" s="348"/>
      <c r="U47" s="348"/>
      <c r="V47" s="234"/>
      <c r="W47" s="198" t="s">
        <v>514</v>
      </c>
      <c r="X47" s="198" t="s">
        <v>1505</v>
      </c>
      <c r="Y47" s="349">
        <v>1.7999999999999999E-2</v>
      </c>
      <c r="Z47" s="459" t="s">
        <v>1534</v>
      </c>
      <c r="AA47" s="275"/>
    </row>
    <row r="48" spans="1:27" s="197" customFormat="1">
      <c r="A48" s="269"/>
      <c r="B48" s="270"/>
      <c r="C48" s="729"/>
      <c r="D48" s="345" t="s">
        <v>1553</v>
      </c>
      <c r="E48" s="198" t="s">
        <v>1290</v>
      </c>
      <c r="F48" s="346">
        <v>0</v>
      </c>
      <c r="G48" s="347">
        <f t="shared" si="1"/>
        <v>0</v>
      </c>
      <c r="H48" s="198" t="s">
        <v>571</v>
      </c>
      <c r="I48" s="234"/>
      <c r="J48" s="348"/>
      <c r="K48" s="348"/>
      <c r="L48" s="348"/>
      <c r="M48" s="348"/>
      <c r="N48" s="348"/>
      <c r="O48" s="348"/>
      <c r="P48" s="348"/>
      <c r="Q48" s="348"/>
      <c r="R48" s="348"/>
      <c r="S48" s="348"/>
      <c r="T48" s="348"/>
      <c r="U48" s="348"/>
      <c r="V48" s="234"/>
      <c r="W48" s="198" t="s">
        <v>514</v>
      </c>
      <c r="X48" s="198" t="s">
        <v>1505</v>
      </c>
      <c r="Y48" s="349">
        <v>1.7999999999999999E-2</v>
      </c>
      <c r="Z48" s="459" t="s">
        <v>1534</v>
      </c>
      <c r="AA48" s="275"/>
    </row>
    <row r="49" spans="2:27">
      <c r="B49" s="14"/>
      <c r="C49" s="729"/>
      <c r="D49" s="340" t="s">
        <v>1554</v>
      </c>
      <c r="E49" s="341" t="s">
        <v>1290</v>
      </c>
      <c r="F49" s="182">
        <v>6614056.3712871848</v>
      </c>
      <c r="G49" s="250">
        <f t="shared" si="1"/>
        <v>0</v>
      </c>
      <c r="H49" s="10" t="s">
        <v>571</v>
      </c>
      <c r="I49" s="16"/>
      <c r="J49" s="351"/>
      <c r="K49" s="351"/>
      <c r="L49" s="351"/>
      <c r="M49" s="351"/>
      <c r="N49" s="351"/>
      <c r="O49" s="351"/>
      <c r="P49" s="351"/>
      <c r="Q49" s="351"/>
      <c r="R49" s="351"/>
      <c r="S49" s="342"/>
      <c r="T49" s="342"/>
      <c r="U49" s="342"/>
      <c r="V49" s="16"/>
      <c r="W49" s="10" t="s">
        <v>514</v>
      </c>
      <c r="X49" s="10" t="s">
        <v>1505</v>
      </c>
      <c r="Y49" s="352">
        <v>1.7999999999999999E-2</v>
      </c>
      <c r="Z49" s="461" t="s">
        <v>1531</v>
      </c>
      <c r="AA49" s="18"/>
    </row>
    <row r="50" spans="2:27">
      <c r="B50" s="14"/>
      <c r="C50" s="729"/>
      <c r="D50" s="340" t="s">
        <v>1555</v>
      </c>
      <c r="E50" s="341" t="s">
        <v>1343</v>
      </c>
      <c r="F50" s="182">
        <v>2324369.0686999997</v>
      </c>
      <c r="G50" s="250">
        <f t="shared" si="1"/>
        <v>0</v>
      </c>
      <c r="H50" s="10" t="s">
        <v>571</v>
      </c>
      <c r="I50" s="16"/>
      <c r="J50" s="351"/>
      <c r="K50" s="351"/>
      <c r="L50" s="351"/>
      <c r="M50" s="351"/>
      <c r="N50" s="351"/>
      <c r="O50" s="351"/>
      <c r="P50" s="351"/>
      <c r="Q50" s="351"/>
      <c r="R50" s="351"/>
      <c r="S50" s="342"/>
      <c r="T50" s="342"/>
      <c r="U50" s="342"/>
      <c r="V50" s="16"/>
      <c r="W50" s="10" t="s">
        <v>514</v>
      </c>
      <c r="X50" s="10" t="s">
        <v>1505</v>
      </c>
      <c r="Y50" s="352">
        <v>1.7999999999999999E-2</v>
      </c>
      <c r="Z50" s="461" t="s">
        <v>1531</v>
      </c>
      <c r="AA50" s="18"/>
    </row>
    <row r="51" spans="2:27">
      <c r="B51" s="14"/>
      <c r="C51" s="729"/>
      <c r="D51" s="340" t="s">
        <v>1556</v>
      </c>
      <c r="E51" s="341" t="s">
        <v>1343</v>
      </c>
      <c r="F51" s="182">
        <v>2324369.0686999997</v>
      </c>
      <c r="G51" s="250">
        <f t="shared" si="1"/>
        <v>0</v>
      </c>
      <c r="H51" s="10" t="s">
        <v>571</v>
      </c>
      <c r="I51" s="16"/>
      <c r="J51" s="351"/>
      <c r="K51" s="351"/>
      <c r="L51" s="351"/>
      <c r="M51" s="351"/>
      <c r="N51" s="351"/>
      <c r="O51" s="351"/>
      <c r="P51" s="351"/>
      <c r="Q51" s="351"/>
      <c r="R51" s="351"/>
      <c r="S51" s="342"/>
      <c r="T51" s="342"/>
      <c r="U51" s="342"/>
      <c r="V51" s="16"/>
      <c r="W51" s="10" t="s">
        <v>514</v>
      </c>
      <c r="X51" s="10" t="s">
        <v>1505</v>
      </c>
      <c r="Y51" s="352">
        <v>1.7999999999999999E-2</v>
      </c>
      <c r="Z51" s="461" t="s">
        <v>1531</v>
      </c>
      <c r="AA51" s="18"/>
    </row>
    <row r="52" spans="2:27">
      <c r="B52" s="14"/>
      <c r="C52" s="204"/>
      <c r="D52" s="204"/>
      <c r="E52" s="204"/>
      <c r="F52" s="282"/>
      <c r="G52" s="282"/>
      <c r="H52" s="282"/>
      <c r="I52" s="16"/>
      <c r="J52" s="204"/>
      <c r="K52" s="204"/>
      <c r="L52" s="204"/>
      <c r="M52" s="204"/>
      <c r="N52" s="204"/>
      <c r="O52" s="204"/>
      <c r="P52" s="204"/>
      <c r="Q52" s="204"/>
      <c r="R52" s="204"/>
      <c r="S52" s="204"/>
      <c r="T52" s="204"/>
      <c r="U52" s="204"/>
      <c r="V52" s="16"/>
      <c r="W52" s="16"/>
      <c r="X52" s="16"/>
      <c r="Y52" s="16"/>
      <c r="Z52" s="47"/>
      <c r="AA52" s="18"/>
    </row>
    <row r="53" spans="2:27">
      <c r="B53" s="14"/>
      <c r="C53" s="729" t="s">
        <v>1557</v>
      </c>
      <c r="D53" s="340" t="s">
        <v>1558</v>
      </c>
      <c r="E53" s="341" t="s">
        <v>1290</v>
      </c>
      <c r="F53" s="353">
        <v>44741</v>
      </c>
      <c r="G53" s="250">
        <f t="shared" si="1"/>
        <v>0</v>
      </c>
      <c r="H53" s="10" t="s">
        <v>571</v>
      </c>
      <c r="I53" s="16"/>
      <c r="J53" s="342"/>
      <c r="K53" s="342"/>
      <c r="L53" s="342"/>
      <c r="M53" s="342"/>
      <c r="N53" s="342"/>
      <c r="O53" s="342"/>
      <c r="P53" s="342"/>
      <c r="Q53" s="342"/>
      <c r="R53" s="342"/>
      <c r="S53" s="342"/>
      <c r="T53" s="342"/>
      <c r="U53" s="342"/>
      <c r="V53" s="16"/>
      <c r="W53" s="10" t="s">
        <v>514</v>
      </c>
      <c r="X53" s="10" t="s">
        <v>1505</v>
      </c>
      <c r="Y53" s="354">
        <v>1.7999999999999999E-2</v>
      </c>
      <c r="Z53" s="309" t="s">
        <v>1531</v>
      </c>
      <c r="AA53" s="18"/>
    </row>
    <row r="54" spans="2:27">
      <c r="B54" s="14"/>
      <c r="C54" s="729"/>
      <c r="D54" s="340" t="s">
        <v>1559</v>
      </c>
      <c r="E54" s="341" t="s">
        <v>1290</v>
      </c>
      <c r="F54" s="353">
        <v>44741</v>
      </c>
      <c r="G54" s="250">
        <f t="shared" si="1"/>
        <v>0</v>
      </c>
      <c r="H54" s="10" t="s">
        <v>571</v>
      </c>
      <c r="I54" s="16"/>
      <c r="J54" s="342"/>
      <c r="K54" s="342"/>
      <c r="L54" s="342"/>
      <c r="M54" s="342"/>
      <c r="N54" s="342"/>
      <c r="O54" s="342"/>
      <c r="P54" s="342"/>
      <c r="Q54" s="342"/>
      <c r="R54" s="342"/>
      <c r="S54" s="342"/>
      <c r="T54" s="342"/>
      <c r="U54" s="342"/>
      <c r="V54" s="16"/>
      <c r="W54" s="10" t="s">
        <v>514</v>
      </c>
      <c r="X54" s="10" t="s">
        <v>1505</v>
      </c>
      <c r="Y54" s="354">
        <v>1.7999999999999999E-2</v>
      </c>
      <c r="Z54" s="309" t="s">
        <v>1531</v>
      </c>
      <c r="AA54" s="18"/>
    </row>
    <row r="55" spans="2:27">
      <c r="B55" s="14"/>
      <c r="C55" s="729"/>
      <c r="D55" s="340" t="s">
        <v>1560</v>
      </c>
      <c r="E55" s="341" t="s">
        <v>1290</v>
      </c>
      <c r="F55" s="353">
        <v>13422</v>
      </c>
      <c r="G55" s="250">
        <f t="shared" si="1"/>
        <v>0</v>
      </c>
      <c r="H55" s="10" t="s">
        <v>571</v>
      </c>
      <c r="I55" s="16"/>
      <c r="J55" s="342"/>
      <c r="K55" s="342"/>
      <c r="L55" s="342"/>
      <c r="M55" s="342"/>
      <c r="N55" s="342"/>
      <c r="O55" s="342"/>
      <c r="P55" s="342"/>
      <c r="Q55" s="342"/>
      <c r="R55" s="342"/>
      <c r="S55" s="342"/>
      <c r="T55" s="342"/>
      <c r="U55" s="342"/>
      <c r="V55" s="16"/>
      <c r="W55" s="10" t="s">
        <v>367</v>
      </c>
      <c r="X55" s="10" t="s">
        <v>1505</v>
      </c>
      <c r="Y55" s="354">
        <v>1.7999999999999999E-2</v>
      </c>
      <c r="Z55" s="309" t="s">
        <v>1531</v>
      </c>
      <c r="AA55" s="18"/>
    </row>
    <row r="56" spans="2:27">
      <c r="B56" s="14"/>
      <c r="C56" s="729"/>
      <c r="D56" s="340" t="s">
        <v>1561</v>
      </c>
      <c r="E56" s="341" t="s">
        <v>1343</v>
      </c>
      <c r="F56" s="353">
        <v>31318</v>
      </c>
      <c r="G56" s="250">
        <f t="shared" si="1"/>
        <v>0</v>
      </c>
      <c r="H56" s="10" t="s">
        <v>571</v>
      </c>
      <c r="I56" s="16"/>
      <c r="J56" s="342"/>
      <c r="K56" s="342"/>
      <c r="L56" s="342"/>
      <c r="M56" s="342"/>
      <c r="N56" s="342"/>
      <c r="O56" s="342"/>
      <c r="P56" s="342"/>
      <c r="Q56" s="342"/>
      <c r="R56" s="342"/>
      <c r="S56" s="342"/>
      <c r="T56" s="342"/>
      <c r="U56" s="342"/>
      <c r="V56" s="16"/>
      <c r="W56" s="10" t="s">
        <v>367</v>
      </c>
      <c r="X56" s="10" t="s">
        <v>1505</v>
      </c>
      <c r="Y56" s="354">
        <v>1.7999999999999999E-2</v>
      </c>
      <c r="Z56" s="309" t="s">
        <v>1531</v>
      </c>
      <c r="AA56" s="18"/>
    </row>
    <row r="57" spans="2:27">
      <c r="B57" s="21"/>
      <c r="C57" s="2"/>
      <c r="D57" s="2"/>
      <c r="E57" s="2"/>
      <c r="F57" s="68"/>
      <c r="G57" s="68"/>
      <c r="H57" s="68"/>
      <c r="I57" s="2"/>
      <c r="J57" s="2"/>
      <c r="K57" s="2"/>
      <c r="L57" s="2"/>
      <c r="M57" s="2"/>
      <c r="N57" s="2"/>
      <c r="O57" s="2"/>
      <c r="P57" s="2"/>
      <c r="Q57" s="2"/>
      <c r="R57" s="2"/>
      <c r="S57" s="2"/>
      <c r="T57" s="2"/>
      <c r="U57" s="2"/>
      <c r="V57" s="2"/>
      <c r="W57" s="2"/>
      <c r="X57" s="2"/>
      <c r="Y57" s="2"/>
      <c r="Z57" s="462"/>
      <c r="AA57" s="20"/>
    </row>
    <row r="58" spans="2:27">
      <c r="B58" s="23"/>
      <c r="C58" s="23"/>
      <c r="D58" s="23"/>
      <c r="E58" s="23"/>
      <c r="F58" s="92"/>
      <c r="G58" s="92"/>
      <c r="H58" s="92"/>
      <c r="I58" s="23"/>
      <c r="J58" s="23"/>
      <c r="K58" s="23"/>
      <c r="L58" s="23"/>
      <c r="M58" s="23"/>
      <c r="N58" s="23"/>
      <c r="O58" s="23"/>
      <c r="P58" s="23"/>
      <c r="Q58" s="23"/>
      <c r="R58" s="23"/>
      <c r="S58" s="23"/>
      <c r="T58" s="23"/>
      <c r="U58" s="23"/>
      <c r="V58" s="23"/>
      <c r="W58" s="23"/>
      <c r="X58" s="23"/>
      <c r="Y58" s="23"/>
      <c r="Z58" s="463"/>
      <c r="AA58" s="23"/>
    </row>
    <row r="59" spans="2:27">
      <c r="B59" s="23"/>
      <c r="C59" s="91" t="s">
        <v>1562</v>
      </c>
      <c r="D59" s="23"/>
      <c r="E59" s="23"/>
      <c r="F59" s="92"/>
      <c r="G59" s="92"/>
      <c r="H59" s="92"/>
      <c r="I59" s="23"/>
      <c r="J59" s="23"/>
      <c r="K59" s="23"/>
      <c r="L59" s="23"/>
      <c r="M59" s="23"/>
      <c r="N59" s="23"/>
      <c r="O59" s="23"/>
      <c r="P59" s="23"/>
      <c r="Q59" s="23"/>
      <c r="R59" s="23"/>
      <c r="S59" s="23"/>
      <c r="T59" s="23"/>
      <c r="U59" s="23"/>
      <c r="V59" s="23"/>
      <c r="W59" s="23"/>
      <c r="X59" s="23"/>
      <c r="Y59" s="23"/>
      <c r="Z59" s="463"/>
      <c r="AA59" s="23"/>
    </row>
    <row r="60" spans="2:27">
      <c r="B60" s="23"/>
      <c r="C60" s="91" t="s">
        <v>1563</v>
      </c>
      <c r="D60" s="23"/>
      <c r="E60" s="23"/>
      <c r="F60" s="92"/>
      <c r="G60" s="92"/>
      <c r="H60" s="92"/>
      <c r="I60" s="23"/>
      <c r="J60" s="23"/>
      <c r="K60" s="23"/>
      <c r="L60" s="23"/>
      <c r="M60" s="23"/>
      <c r="N60" s="23"/>
      <c r="O60" s="23"/>
      <c r="P60" s="23"/>
      <c r="Q60" s="23"/>
      <c r="R60" s="23"/>
      <c r="S60" s="23"/>
      <c r="T60" s="23"/>
      <c r="U60" s="23"/>
      <c r="V60" s="23"/>
      <c r="W60" s="23"/>
      <c r="X60" s="23"/>
      <c r="Y60" s="23"/>
      <c r="Z60" s="463"/>
      <c r="AA60" s="23"/>
    </row>
    <row r="61" spans="2:27">
      <c r="B61" s="23"/>
      <c r="C61" s="23"/>
      <c r="D61" s="23"/>
      <c r="E61" s="23"/>
      <c r="F61" s="92"/>
      <c r="G61" s="92"/>
      <c r="H61" s="92"/>
      <c r="I61" s="23"/>
      <c r="J61" s="23"/>
      <c r="K61" s="23"/>
      <c r="L61" s="23"/>
      <c r="M61" s="23"/>
      <c r="N61" s="23"/>
      <c r="O61" s="23"/>
      <c r="P61" s="23"/>
      <c r="Q61" s="23"/>
      <c r="R61" s="23"/>
      <c r="S61" s="23"/>
      <c r="T61" s="23"/>
      <c r="U61" s="23"/>
      <c r="V61" s="23"/>
      <c r="W61" s="23"/>
      <c r="X61" s="23"/>
      <c r="Y61" s="23"/>
      <c r="Z61" s="463"/>
      <c r="AA61" s="23"/>
    </row>
    <row r="62" spans="2:27" ht="18">
      <c r="C62" s="24" t="s">
        <v>1564</v>
      </c>
    </row>
    <row r="64" spans="2:27">
      <c r="C64" s="355" t="s">
        <v>1565</v>
      </c>
      <c r="D64" s="356"/>
    </row>
    <row r="65" spans="3:11">
      <c r="C65" s="357" t="s">
        <v>1566</v>
      </c>
      <c r="D65" s="358"/>
    </row>
    <row r="66" spans="3:11">
      <c r="C66" s="357" t="s">
        <v>1567</v>
      </c>
      <c r="D66" s="358"/>
    </row>
    <row r="67" spans="3:11">
      <c r="C67" s="357" t="s">
        <v>1568</v>
      </c>
      <c r="D67" s="358"/>
    </row>
    <row r="68" spans="3:11">
      <c r="C68" s="357" t="s">
        <v>1569</v>
      </c>
      <c r="D68" s="358"/>
    </row>
    <row r="69" spans="3:11">
      <c r="C69" s="357" t="s">
        <v>1570</v>
      </c>
      <c r="D69" s="358"/>
    </row>
    <row r="70" spans="3:11">
      <c r="C70" s="357" t="s">
        <v>1571</v>
      </c>
      <c r="D70" s="358"/>
    </row>
    <row r="71" spans="3:11">
      <c r="C71" s="359" t="s">
        <v>1572</v>
      </c>
      <c r="D71" s="360"/>
    </row>
    <row r="73" spans="3:11">
      <c r="C73" s="366" t="s">
        <v>1573</v>
      </c>
      <c r="D73" s="367"/>
      <c r="E73" s="367"/>
      <c r="F73" s="367"/>
      <c r="G73" s="368"/>
      <c r="H73" s="368"/>
      <c r="I73" s="368"/>
      <c r="J73" s="367"/>
      <c r="K73" s="369"/>
    </row>
    <row r="74" spans="3:11">
      <c r="C74" s="370"/>
      <c r="E74" s="329"/>
      <c r="F74" s="363"/>
      <c r="G74" s="363"/>
      <c r="H74" s="363"/>
      <c r="I74" s="363"/>
      <c r="K74" s="371"/>
    </row>
    <row r="75" spans="3:11">
      <c r="C75" s="370"/>
      <c r="E75" s="329"/>
      <c r="F75" s="363"/>
      <c r="G75" s="363"/>
      <c r="H75" s="363"/>
      <c r="I75" s="363"/>
      <c r="K75" s="371"/>
    </row>
    <row r="76" spans="3:11">
      <c r="C76" s="370"/>
      <c r="E76" s="329"/>
      <c r="F76" s="363"/>
      <c r="G76" s="363"/>
      <c r="H76" s="363"/>
      <c r="I76" s="363"/>
      <c r="K76" s="371"/>
    </row>
    <row r="77" spans="3:11">
      <c r="C77" s="370"/>
      <c r="E77" s="329"/>
      <c r="F77" s="363"/>
      <c r="G77" s="363"/>
      <c r="H77" s="363"/>
      <c r="I77" s="363"/>
      <c r="K77" s="371"/>
    </row>
    <row r="78" spans="3:11">
      <c r="C78" s="370"/>
      <c r="E78" s="329"/>
      <c r="F78" s="363"/>
      <c r="G78" s="363"/>
      <c r="H78" s="363"/>
      <c r="I78" s="363"/>
      <c r="K78" s="371"/>
    </row>
    <row r="79" spans="3:11">
      <c r="C79" s="370"/>
      <c r="E79" s="329"/>
      <c r="F79" s="363"/>
      <c r="G79" s="363"/>
      <c r="H79" s="363"/>
      <c r="I79" s="363"/>
      <c r="K79" s="371"/>
    </row>
    <row r="80" spans="3:11">
      <c r="C80" s="370"/>
      <c r="E80" s="329"/>
      <c r="F80" s="363"/>
      <c r="G80" s="363"/>
      <c r="H80" s="363"/>
      <c r="I80" s="363"/>
      <c r="K80" s="371"/>
    </row>
    <row r="81" spans="3:11">
      <c r="C81" s="370"/>
      <c r="E81" s="329"/>
      <c r="F81" s="363"/>
      <c r="G81" s="363"/>
      <c r="H81" s="363"/>
      <c r="I81" s="363"/>
      <c r="K81" s="371"/>
    </row>
    <row r="82" spans="3:11">
      <c r="C82" s="370"/>
      <c r="E82" s="329"/>
      <c r="F82" s="363"/>
      <c r="G82" s="363"/>
      <c r="H82" s="363"/>
      <c r="I82" s="363"/>
      <c r="K82" s="371"/>
    </row>
    <row r="83" spans="3:11">
      <c r="C83" s="370"/>
      <c r="E83" s="329"/>
      <c r="F83" s="363"/>
      <c r="G83" s="363"/>
      <c r="H83" s="363"/>
      <c r="I83" s="363"/>
      <c r="K83" s="371"/>
    </row>
    <row r="84" spans="3:11">
      <c r="C84" s="370"/>
      <c r="E84" s="329"/>
      <c r="F84" s="372"/>
      <c r="G84" s="363"/>
      <c r="H84" s="363"/>
      <c r="I84" s="363"/>
      <c r="K84" s="371"/>
    </row>
    <row r="85" spans="3:11">
      <c r="C85" s="370"/>
      <c r="E85" s="329"/>
      <c r="F85" s="363"/>
      <c r="G85" s="363"/>
      <c r="H85" s="363"/>
      <c r="I85" s="363"/>
      <c r="K85" s="371"/>
    </row>
    <row r="86" spans="3:11">
      <c r="C86" s="370"/>
      <c r="E86" s="329"/>
      <c r="F86" s="363"/>
      <c r="G86" s="363"/>
      <c r="H86" s="363"/>
      <c r="I86" s="363"/>
      <c r="K86" s="371"/>
    </row>
    <row r="87" spans="3:11">
      <c r="C87" s="370"/>
      <c r="E87" s="329"/>
      <c r="F87" s="372"/>
      <c r="G87" s="363"/>
      <c r="H87" s="363"/>
      <c r="I87" s="363"/>
      <c r="K87" s="371"/>
    </row>
    <row r="88" spans="3:11">
      <c r="C88" s="370"/>
      <c r="E88" s="329"/>
      <c r="F88" s="372"/>
      <c r="G88" s="363"/>
      <c r="H88" s="363"/>
      <c r="I88" s="363"/>
      <c r="K88" s="371"/>
    </row>
    <row r="89" spans="3:11">
      <c r="C89" s="370"/>
      <c r="E89" s="329"/>
      <c r="F89" s="363"/>
      <c r="G89" s="363"/>
      <c r="H89" s="363"/>
      <c r="I89" s="363"/>
      <c r="K89" s="371"/>
    </row>
    <row r="90" spans="3:11">
      <c r="C90" s="370"/>
      <c r="E90" s="329"/>
      <c r="F90" s="372"/>
      <c r="G90" s="363"/>
      <c r="H90" s="363"/>
      <c r="I90" s="363"/>
      <c r="K90" s="371"/>
    </row>
    <row r="91" spans="3:11">
      <c r="C91" s="370"/>
      <c r="E91" s="329"/>
      <c r="F91" s="363"/>
      <c r="G91" s="363"/>
      <c r="H91" s="363"/>
      <c r="I91" s="363"/>
      <c r="K91" s="371"/>
    </row>
    <row r="92" spans="3:11">
      <c r="C92" s="370"/>
      <c r="E92" s="329"/>
      <c r="F92" s="363"/>
      <c r="G92" s="363"/>
      <c r="H92" s="363"/>
      <c r="I92" s="363"/>
      <c r="K92" s="371"/>
    </row>
    <row r="93" spans="3:11">
      <c r="C93" s="370"/>
      <c r="E93" s="329"/>
      <c r="F93" s="363"/>
      <c r="G93" s="363"/>
      <c r="H93" s="363"/>
      <c r="I93" s="363"/>
      <c r="K93" s="371"/>
    </row>
    <row r="94" spans="3:11">
      <c r="C94" s="370"/>
      <c r="E94" s="329"/>
      <c r="F94" s="363"/>
      <c r="G94" s="363"/>
      <c r="H94" s="363"/>
      <c r="I94" s="363"/>
      <c r="K94" s="371"/>
    </row>
    <row r="95" spans="3:11">
      <c r="C95" s="370"/>
      <c r="E95" s="329"/>
      <c r="F95" s="363"/>
      <c r="G95" s="363"/>
      <c r="H95" s="363"/>
      <c r="I95" s="363"/>
      <c r="K95" s="371"/>
    </row>
    <row r="96" spans="3:11">
      <c r="C96" s="370"/>
      <c r="E96" s="329"/>
      <c r="F96" s="363"/>
      <c r="G96" s="363"/>
      <c r="H96" s="363"/>
      <c r="I96" s="363"/>
      <c r="K96" s="371"/>
    </row>
    <row r="97" spans="3:11">
      <c r="C97" s="370"/>
      <c r="E97" s="329"/>
      <c r="F97" s="372"/>
      <c r="G97" s="363"/>
      <c r="H97" s="363"/>
      <c r="I97" s="363"/>
      <c r="K97" s="371"/>
    </row>
    <row r="98" spans="3:11">
      <c r="C98" s="370"/>
      <c r="E98" s="329"/>
      <c r="F98" s="372"/>
      <c r="G98" s="363"/>
      <c r="H98" s="363"/>
      <c r="I98" s="363"/>
      <c r="K98" s="371"/>
    </row>
    <row r="99" spans="3:11">
      <c r="C99" s="370"/>
      <c r="E99" s="329"/>
      <c r="F99" s="363"/>
      <c r="G99" s="363"/>
      <c r="H99" s="363"/>
      <c r="I99" s="363"/>
      <c r="K99" s="371"/>
    </row>
    <row r="100" spans="3:11">
      <c r="C100" s="370"/>
      <c r="E100" s="329"/>
      <c r="F100" s="363"/>
      <c r="G100" s="363"/>
      <c r="H100" s="363"/>
      <c r="I100" s="363"/>
      <c r="K100" s="371"/>
    </row>
    <row r="101" spans="3:11">
      <c r="C101" s="370"/>
      <c r="E101" s="329"/>
      <c r="F101" s="363"/>
      <c r="G101" s="363"/>
      <c r="H101" s="363"/>
      <c r="I101" s="363"/>
      <c r="K101" s="371"/>
    </row>
    <row r="102" spans="3:11">
      <c r="C102" s="370"/>
      <c r="E102" s="329"/>
      <c r="F102" s="25"/>
      <c r="G102" s="363"/>
      <c r="H102" s="363"/>
      <c r="I102" s="363"/>
      <c r="K102" s="371"/>
    </row>
    <row r="103" spans="3:11">
      <c r="C103" s="370"/>
      <c r="F103" s="25"/>
      <c r="G103" s="363"/>
      <c r="H103" s="363"/>
      <c r="I103" s="363"/>
      <c r="K103" s="371"/>
    </row>
    <row r="104" spans="3:11">
      <c r="C104" s="370"/>
      <c r="F104" s="373"/>
      <c r="G104" s="363"/>
      <c r="H104" s="363"/>
      <c r="I104" s="363"/>
      <c r="K104" s="371"/>
    </row>
    <row r="105" spans="3:11">
      <c r="C105" s="370"/>
      <c r="F105" s="373"/>
      <c r="G105" s="363"/>
      <c r="H105" s="363"/>
      <c r="I105" s="363"/>
      <c r="K105" s="371"/>
    </row>
    <row r="106" spans="3:11">
      <c r="C106" s="370"/>
      <c r="G106" s="363"/>
      <c r="H106" s="363"/>
      <c r="I106" s="363"/>
      <c r="K106" s="371"/>
    </row>
    <row r="107" spans="3:11">
      <c r="C107" s="370"/>
      <c r="G107" s="25"/>
      <c r="H107" s="25"/>
      <c r="I107" s="25"/>
      <c r="K107" s="371"/>
    </row>
    <row r="108" spans="3:11">
      <c r="C108" s="370"/>
      <c r="G108" s="25"/>
      <c r="H108" s="25"/>
      <c r="I108" s="25"/>
      <c r="K108" s="371"/>
    </row>
    <row r="109" spans="3:11">
      <c r="C109" s="370"/>
      <c r="G109" s="25"/>
      <c r="H109" s="25"/>
      <c r="I109" s="25"/>
      <c r="K109" s="371"/>
    </row>
    <row r="110" spans="3:11">
      <c r="C110" s="370"/>
      <c r="G110" s="25"/>
      <c r="H110" s="25"/>
      <c r="I110" s="25"/>
      <c r="K110" s="371"/>
    </row>
    <row r="111" spans="3:11">
      <c r="C111" s="370"/>
      <c r="G111" s="25"/>
      <c r="H111" s="25"/>
      <c r="I111" s="25"/>
      <c r="K111" s="371"/>
    </row>
    <row r="112" spans="3:11">
      <c r="C112" s="370"/>
      <c r="G112" s="25"/>
      <c r="H112" s="25"/>
      <c r="I112" s="25"/>
      <c r="K112" s="371"/>
    </row>
    <row r="113" spans="3:11">
      <c r="C113" s="370"/>
      <c r="G113" s="25"/>
      <c r="H113" s="25"/>
      <c r="I113" s="25"/>
      <c r="K113" s="371"/>
    </row>
    <row r="114" spans="3:11">
      <c r="C114" s="370"/>
      <c r="G114" s="25"/>
      <c r="H114" s="25"/>
      <c r="I114" s="25"/>
      <c r="K114" s="371"/>
    </row>
    <row r="115" spans="3:11">
      <c r="C115" s="370"/>
      <c r="G115" s="25"/>
      <c r="H115" s="25"/>
      <c r="I115" s="25"/>
      <c r="K115" s="371"/>
    </row>
    <row r="116" spans="3:11">
      <c r="C116" s="370"/>
      <c r="G116" s="25"/>
      <c r="H116" s="25"/>
      <c r="I116" s="25"/>
      <c r="K116" s="371"/>
    </row>
    <row r="117" spans="3:11">
      <c r="C117" s="370"/>
      <c r="G117" s="25"/>
      <c r="H117" s="25"/>
      <c r="I117" s="25"/>
      <c r="K117" s="371"/>
    </row>
    <row r="118" spans="3:11">
      <c r="C118" s="370"/>
      <c r="G118" s="25"/>
      <c r="H118" s="25"/>
      <c r="I118" s="25"/>
      <c r="K118" s="371"/>
    </row>
    <row r="119" spans="3:11">
      <c r="C119" s="370"/>
      <c r="G119" s="25"/>
      <c r="H119" s="25"/>
      <c r="I119" s="25"/>
      <c r="K119" s="371"/>
    </row>
    <row r="120" spans="3:11">
      <c r="C120" s="370"/>
      <c r="G120" s="25"/>
      <c r="H120" s="25"/>
      <c r="I120" s="25"/>
      <c r="K120" s="371"/>
    </row>
    <row r="121" spans="3:11">
      <c r="C121" s="370"/>
      <c r="G121" s="25"/>
      <c r="H121" s="25"/>
      <c r="I121" s="25"/>
      <c r="K121" s="374"/>
    </row>
    <row r="122" spans="3:11">
      <c r="C122" s="370"/>
      <c r="G122" s="25"/>
      <c r="H122" s="25"/>
      <c r="I122" s="25"/>
      <c r="K122" s="374"/>
    </row>
    <row r="123" spans="3:11">
      <c r="C123" s="370"/>
      <c r="G123" s="25"/>
      <c r="H123" s="25"/>
      <c r="I123" s="25"/>
      <c r="K123" s="374"/>
    </row>
    <row r="124" spans="3:11">
      <c r="C124" s="370"/>
      <c r="G124" s="25"/>
      <c r="H124" s="25"/>
      <c r="I124" s="25"/>
      <c r="K124" s="371"/>
    </row>
    <row r="125" spans="3:11">
      <c r="C125" s="370"/>
      <c r="G125" s="25"/>
      <c r="H125" s="25"/>
      <c r="I125" s="25"/>
      <c r="K125" s="371"/>
    </row>
    <row r="126" spans="3:11">
      <c r="C126" s="370"/>
      <c r="G126" s="25"/>
      <c r="H126" s="25"/>
      <c r="I126" s="25"/>
      <c r="K126" s="371"/>
    </row>
    <row r="127" spans="3:11">
      <c r="C127" s="370"/>
      <c r="G127" s="25"/>
      <c r="H127" s="25"/>
      <c r="I127" s="25"/>
      <c r="K127" s="371"/>
    </row>
    <row r="128" spans="3:11">
      <c r="C128" s="370"/>
      <c r="G128" s="25"/>
      <c r="H128" s="25"/>
      <c r="I128" s="25"/>
      <c r="K128" s="371"/>
    </row>
    <row r="129" spans="3:11">
      <c r="C129" s="370"/>
      <c r="G129" s="25"/>
      <c r="H129" s="25"/>
      <c r="I129" s="25"/>
      <c r="K129" s="371"/>
    </row>
    <row r="130" spans="3:11">
      <c r="C130" s="375"/>
      <c r="D130" s="376"/>
      <c r="E130" s="376"/>
      <c r="F130" s="376"/>
      <c r="G130" s="377"/>
      <c r="H130" s="377"/>
      <c r="I130" s="377"/>
      <c r="J130" s="376"/>
      <c r="K130" s="378"/>
    </row>
    <row r="131" spans="3:11">
      <c r="G131" s="363"/>
      <c r="H131" s="363"/>
      <c r="I131" s="363"/>
    </row>
    <row r="132" spans="3:11">
      <c r="C132" s="355" t="s">
        <v>1574</v>
      </c>
      <c r="D132" s="361"/>
      <c r="E132" s="361"/>
      <c r="F132" s="361"/>
      <c r="G132" s="362"/>
      <c r="H132" s="362"/>
      <c r="I132" s="362"/>
      <c r="J132" s="361"/>
      <c r="K132" s="356"/>
    </row>
    <row r="133" spans="3:11">
      <c r="C133" s="357"/>
      <c r="G133" s="363"/>
      <c r="H133" s="363"/>
      <c r="I133" s="363"/>
      <c r="K133" s="358"/>
    </row>
    <row r="134" spans="3:11">
      <c r="C134" s="357"/>
      <c r="G134" s="363"/>
      <c r="H134" s="363"/>
      <c r="I134" s="363"/>
      <c r="K134" s="358"/>
    </row>
    <row r="135" spans="3:11">
      <c r="C135" s="357"/>
      <c r="G135" s="363"/>
      <c r="H135" s="363"/>
      <c r="I135" s="363"/>
      <c r="K135" s="358"/>
    </row>
    <row r="136" spans="3:11">
      <c r="C136" s="357"/>
      <c r="G136" s="363"/>
      <c r="H136" s="363"/>
      <c r="I136" s="363"/>
      <c r="K136" s="358"/>
    </row>
    <row r="137" spans="3:11">
      <c r="C137" s="357"/>
      <c r="G137" s="363"/>
      <c r="H137" s="363"/>
      <c r="I137" s="363"/>
      <c r="K137" s="358"/>
    </row>
    <row r="138" spans="3:11">
      <c r="C138" s="357"/>
      <c r="G138" s="363"/>
      <c r="H138" s="363"/>
      <c r="I138" s="363"/>
      <c r="K138" s="358"/>
    </row>
    <row r="139" spans="3:11">
      <c r="C139" s="357"/>
      <c r="G139" s="363"/>
      <c r="H139" s="363"/>
      <c r="I139" s="363"/>
      <c r="K139" s="358"/>
    </row>
    <row r="140" spans="3:11">
      <c r="C140" s="357"/>
      <c r="G140" s="363"/>
      <c r="H140" s="363"/>
      <c r="I140" s="363"/>
      <c r="K140" s="358"/>
    </row>
    <row r="141" spans="3:11">
      <c r="C141" s="357"/>
      <c r="G141" s="363"/>
      <c r="H141" s="363"/>
      <c r="I141" s="363"/>
      <c r="K141" s="358"/>
    </row>
    <row r="142" spans="3:11">
      <c r="C142" s="357"/>
      <c r="G142" s="363"/>
      <c r="H142" s="363"/>
      <c r="I142" s="363"/>
      <c r="K142" s="358"/>
    </row>
    <row r="143" spans="3:11">
      <c r="C143" s="357"/>
      <c r="G143" s="363"/>
      <c r="H143" s="363"/>
      <c r="I143" s="363"/>
      <c r="K143" s="358"/>
    </row>
    <row r="144" spans="3:11">
      <c r="C144" s="357"/>
      <c r="G144" s="363"/>
      <c r="H144" s="363"/>
      <c r="I144" s="363"/>
      <c r="K144" s="358"/>
    </row>
    <row r="145" spans="3:11">
      <c r="C145" s="357"/>
      <c r="G145" s="363"/>
      <c r="H145" s="363"/>
      <c r="I145" s="363"/>
      <c r="K145" s="358"/>
    </row>
    <row r="146" spans="3:11">
      <c r="C146" s="357"/>
      <c r="G146" s="363"/>
      <c r="H146" s="363"/>
      <c r="I146" s="363"/>
      <c r="K146" s="358"/>
    </row>
    <row r="147" spans="3:11">
      <c r="C147" s="357"/>
      <c r="G147" s="363"/>
      <c r="H147" s="363"/>
      <c r="I147" s="363"/>
      <c r="K147" s="358"/>
    </row>
    <row r="148" spans="3:11">
      <c r="C148" s="357"/>
      <c r="G148" s="363"/>
      <c r="H148" s="363"/>
      <c r="I148" s="363"/>
      <c r="K148" s="358"/>
    </row>
    <row r="149" spans="3:11">
      <c r="C149" s="357"/>
      <c r="G149" s="363"/>
      <c r="H149" s="363"/>
      <c r="I149" s="363"/>
      <c r="K149" s="358"/>
    </row>
    <row r="150" spans="3:11">
      <c r="C150" s="357"/>
      <c r="G150" s="363"/>
      <c r="H150" s="363"/>
      <c r="I150" s="363"/>
      <c r="K150" s="358"/>
    </row>
    <row r="151" spans="3:11">
      <c r="C151" s="357"/>
      <c r="G151" s="363"/>
      <c r="H151" s="363"/>
      <c r="I151" s="363"/>
      <c r="K151" s="358"/>
    </row>
    <row r="152" spans="3:11">
      <c r="C152" s="357"/>
      <c r="G152" s="363"/>
      <c r="H152" s="363"/>
      <c r="I152" s="363"/>
      <c r="K152" s="358"/>
    </row>
    <row r="153" spans="3:11">
      <c r="C153" s="357"/>
      <c r="G153" s="363"/>
      <c r="H153" s="363"/>
      <c r="I153" s="363"/>
      <c r="K153" s="358"/>
    </row>
    <row r="154" spans="3:11">
      <c r="C154" s="357"/>
      <c r="G154" s="363"/>
      <c r="H154" s="363"/>
      <c r="I154" s="363"/>
      <c r="K154" s="358"/>
    </row>
    <row r="155" spans="3:11">
      <c r="C155" s="357"/>
      <c r="G155" s="363"/>
      <c r="H155" s="363"/>
      <c r="I155" s="363"/>
      <c r="K155" s="358"/>
    </row>
    <row r="156" spans="3:11">
      <c r="C156" s="357"/>
      <c r="G156" s="363"/>
      <c r="H156" s="363"/>
      <c r="I156" s="363"/>
      <c r="K156" s="358"/>
    </row>
    <row r="157" spans="3:11">
      <c r="C157" s="357"/>
      <c r="G157" s="363"/>
      <c r="H157" s="363"/>
      <c r="I157" s="363"/>
      <c r="K157" s="358"/>
    </row>
    <row r="158" spans="3:11">
      <c r="C158" s="357"/>
      <c r="G158" s="363"/>
      <c r="H158" s="363"/>
      <c r="I158" s="363"/>
      <c r="K158" s="358"/>
    </row>
    <row r="159" spans="3:11">
      <c r="C159" s="357"/>
      <c r="G159" s="363"/>
      <c r="H159" s="363"/>
      <c r="I159" s="363"/>
      <c r="K159" s="358"/>
    </row>
    <row r="160" spans="3:11">
      <c r="C160" s="357"/>
      <c r="G160" s="363"/>
      <c r="H160" s="363"/>
      <c r="I160" s="363"/>
      <c r="K160" s="358"/>
    </row>
    <row r="161" spans="3:11">
      <c r="C161" s="357"/>
      <c r="G161" s="363"/>
      <c r="H161" s="363"/>
      <c r="I161" s="363"/>
      <c r="K161" s="358"/>
    </row>
    <row r="162" spans="3:11">
      <c r="C162" s="357"/>
      <c r="G162" s="363"/>
      <c r="H162" s="363"/>
      <c r="I162" s="363"/>
      <c r="K162" s="358"/>
    </row>
    <row r="163" spans="3:11">
      <c r="C163" s="357"/>
      <c r="G163" s="363"/>
      <c r="H163" s="363"/>
      <c r="I163" s="363"/>
      <c r="K163" s="358"/>
    </row>
    <row r="164" spans="3:11">
      <c r="C164" s="357"/>
      <c r="G164" s="363"/>
      <c r="H164" s="363"/>
      <c r="I164" s="363"/>
      <c r="K164" s="358"/>
    </row>
    <row r="165" spans="3:11">
      <c r="C165" s="357"/>
      <c r="G165" s="363"/>
      <c r="H165" s="363"/>
      <c r="I165" s="363"/>
      <c r="K165" s="358"/>
    </row>
    <row r="166" spans="3:11">
      <c r="C166" s="357"/>
      <c r="G166" s="363"/>
      <c r="H166" s="363"/>
      <c r="I166" s="363"/>
      <c r="K166" s="358"/>
    </row>
    <row r="167" spans="3:11">
      <c r="C167" s="357"/>
      <c r="G167" s="363"/>
      <c r="H167" s="363"/>
      <c r="I167" s="363"/>
      <c r="K167" s="358"/>
    </row>
    <row r="168" spans="3:11">
      <c r="C168" s="357"/>
      <c r="G168" s="363"/>
      <c r="H168" s="363"/>
      <c r="I168" s="363"/>
      <c r="K168" s="358"/>
    </row>
    <row r="169" spans="3:11">
      <c r="C169" s="357"/>
      <c r="G169" s="363"/>
      <c r="H169" s="363"/>
      <c r="I169" s="363"/>
      <c r="K169" s="358"/>
    </row>
    <row r="170" spans="3:11">
      <c r="C170" s="357"/>
      <c r="G170" s="363"/>
      <c r="H170" s="363"/>
      <c r="I170" s="363"/>
      <c r="K170" s="358"/>
    </row>
    <row r="171" spans="3:11">
      <c r="C171" s="357"/>
      <c r="G171" s="363"/>
      <c r="H171" s="363"/>
      <c r="I171" s="363"/>
      <c r="K171" s="358"/>
    </row>
    <row r="172" spans="3:11">
      <c r="C172" s="357"/>
      <c r="G172" s="363"/>
      <c r="H172" s="363"/>
      <c r="I172" s="363"/>
      <c r="K172" s="358"/>
    </row>
    <row r="173" spans="3:11">
      <c r="C173" s="357"/>
      <c r="G173" s="363"/>
      <c r="H173" s="363"/>
      <c r="I173" s="363"/>
      <c r="K173" s="358"/>
    </row>
    <row r="174" spans="3:11">
      <c r="C174" s="359"/>
      <c r="D174" s="364"/>
      <c r="E174" s="364"/>
      <c r="F174" s="364"/>
      <c r="G174" s="365"/>
      <c r="H174" s="365"/>
      <c r="I174" s="365"/>
      <c r="J174" s="364"/>
      <c r="K174" s="360"/>
    </row>
  </sheetData>
  <mergeCells count="24">
    <mergeCell ref="E6:U6"/>
    <mergeCell ref="Z22:Z23"/>
    <mergeCell ref="C22:C23"/>
    <mergeCell ref="D22:D23"/>
    <mergeCell ref="E22:E23"/>
    <mergeCell ref="G22:G23"/>
    <mergeCell ref="J22:U22"/>
    <mergeCell ref="W22:W23"/>
    <mergeCell ref="F22:F23"/>
    <mergeCell ref="H22:H23"/>
    <mergeCell ref="Y9:Y10"/>
    <mergeCell ref="X9:X10"/>
    <mergeCell ref="X22:X23"/>
    <mergeCell ref="Y22:Y23"/>
    <mergeCell ref="W9:W10"/>
    <mergeCell ref="C39:C51"/>
    <mergeCell ref="C53:C56"/>
    <mergeCell ref="J7:U7"/>
    <mergeCell ref="E9:E10"/>
    <mergeCell ref="G9:G10"/>
    <mergeCell ref="J9:U9"/>
    <mergeCell ref="F9:F10"/>
    <mergeCell ref="H9:H10"/>
    <mergeCell ref="C24:C37"/>
  </mergeCells>
  <conditionalFormatting sqref="C11:C19">
    <cfRule type="cellIs" dxfId="109" priority="28" operator="equal">
      <formula>""</formula>
    </cfRule>
    <cfRule type="cellIs" dxfId="108" priority="27" operator="equal">
      <formula>"[select]"</formula>
    </cfRule>
  </conditionalFormatting>
  <conditionalFormatting sqref="E11:E19">
    <cfRule type="cellIs" dxfId="107" priority="26" operator="equal">
      <formula>""</formula>
    </cfRule>
    <cfRule type="cellIs" dxfId="106" priority="25" operator="equal">
      <formula>"[select]"</formula>
    </cfRule>
  </conditionalFormatting>
  <conditionalFormatting sqref="E24:E37">
    <cfRule type="cellIs" dxfId="105" priority="13" operator="equal">
      <formula>"[select]"</formula>
    </cfRule>
    <cfRule type="cellIs" dxfId="104" priority="14" operator="equal">
      <formula>""</formula>
    </cfRule>
  </conditionalFormatting>
  <conditionalFormatting sqref="E39:E51">
    <cfRule type="cellIs" dxfId="103" priority="9" operator="equal">
      <formula>"[select]"</formula>
    </cfRule>
    <cfRule type="cellIs" dxfId="102" priority="10" operator="equal">
      <formula>""</formula>
    </cfRule>
  </conditionalFormatting>
  <conditionalFormatting sqref="E53:E56 H53:H56 Z53:Z56">
    <cfRule type="cellIs" dxfId="101" priority="19" operator="equal">
      <formula>"[select]"</formula>
    </cfRule>
    <cfRule type="cellIs" dxfId="100" priority="20" operator="equal">
      <formula>""</formula>
    </cfRule>
  </conditionalFormatting>
  <conditionalFormatting sqref="H11:H19">
    <cfRule type="cellIs" dxfId="99" priority="24" operator="equal">
      <formula>""</formula>
    </cfRule>
    <cfRule type="cellIs" dxfId="98" priority="23" operator="equal">
      <formula>"[select]"</formula>
    </cfRule>
  </conditionalFormatting>
  <conditionalFormatting sqref="H24:H37">
    <cfRule type="cellIs" dxfId="97" priority="3" operator="equal">
      <formula>"[select]"</formula>
    </cfRule>
    <cfRule type="cellIs" dxfId="96" priority="4" operator="equal">
      <formula>""</formula>
    </cfRule>
  </conditionalFormatting>
  <conditionalFormatting sqref="H39:H51">
    <cfRule type="cellIs" dxfId="95" priority="2" operator="equal">
      <formula>""</formula>
    </cfRule>
    <cfRule type="cellIs" dxfId="94" priority="1" operator="equal">
      <formula>"[select]"</formula>
    </cfRule>
  </conditionalFormatting>
  <conditionalFormatting sqref="W11:X19">
    <cfRule type="cellIs" dxfId="93" priority="22" operator="equal">
      <formula>""</formula>
    </cfRule>
    <cfRule type="cellIs" dxfId="92" priority="21" operator="equal">
      <formula>"[select]"</formula>
    </cfRule>
  </conditionalFormatting>
  <conditionalFormatting sqref="W24:X37">
    <cfRule type="cellIs" dxfId="91" priority="15" operator="equal">
      <formula>"[select]"</formula>
    </cfRule>
    <cfRule type="cellIs" dxfId="90" priority="16" operator="equal">
      <formula>""</formula>
    </cfRule>
  </conditionalFormatting>
  <conditionalFormatting sqref="W39:X51">
    <cfRule type="cellIs" dxfId="89" priority="12" operator="equal">
      <formula>""</formula>
    </cfRule>
    <cfRule type="cellIs" dxfId="88" priority="11" operator="equal">
      <formula>"[select]"</formula>
    </cfRule>
  </conditionalFormatting>
  <conditionalFormatting sqref="W53:X56">
    <cfRule type="cellIs" dxfId="87" priority="8" operator="equal">
      <formula>""</formula>
    </cfRule>
    <cfRule type="cellIs" dxfId="86" priority="7" operator="equal">
      <formula>"[select]"</formula>
    </cfRule>
  </conditionalFormatting>
  <conditionalFormatting sqref="Y11:Y12 Y15:Y19">
    <cfRule type="cellIs" dxfId="85" priority="99" operator="notEqual">
      <formula>X11="Other %"</formula>
    </cfRule>
  </conditionalFormatting>
  <conditionalFormatting sqref="Z24:Z37">
    <cfRule type="cellIs" dxfId="84" priority="18" operator="equal">
      <formula>""</formula>
    </cfRule>
    <cfRule type="cellIs" dxfId="83" priority="17" operator="equal">
      <formula>"[select]"</formula>
    </cfRule>
  </conditionalFormatting>
  <conditionalFormatting sqref="Z39:Z51">
    <cfRule type="cellIs" dxfId="82" priority="6" operator="equal">
      <formula>""</formula>
    </cfRule>
    <cfRule type="cellIs" dxfId="81" priority="5" operator="equal">
      <formula>"[select]"</formula>
    </cfRule>
  </conditionalFormatting>
  <dataValidations count="7">
    <dataValidation type="list" allowBlank="1" showInputMessage="1" sqref="C11:C19" xr:uid="{00000000-0002-0000-2000-000000000000}">
      <formula1>"[select],Excavator,Haul/Dump Truck,Loader,Road Train,Loader (Rehandle),Traxcavator,Scraper,Shovel,Surface Miner,Mobile Crusher,Mobile Screen"</formula1>
    </dataValidation>
    <dataValidation type="list" allowBlank="1" showInputMessage="1" sqref="W24:W37 W39:W51 W53:W56" xr:uid="{00000000-0002-0000-2000-000002000000}">
      <formula1>"[select],No,Yes"</formula1>
    </dataValidation>
    <dataValidation type="list" allowBlank="1" showInputMessage="1" sqref="Z25:Z27 Z39:Z51 Z29:Z37 Z53:Z56" xr:uid="{00000000-0002-0000-2000-000003000000}">
      <formula1>"[select],Sealed - Underground or Enclosed,Hooded with Fabric Filters,Hooded with Scrubbers,Hooded with Cyclones,Hooded/Windbreaks,Open/Unsealed"</formula1>
    </dataValidation>
    <dataValidation type="list" allowBlank="1" showInputMessage="1" sqref="W11:W19 X24:X37 X39:X51 X53:X56" xr:uid="{00000000-0002-0000-2000-000004000000}">
      <formula1>"[select],No/NA,Yes"</formula1>
    </dataValidation>
    <dataValidation type="list" allowBlank="1" showInputMessage="1" sqref="Z53:Z56" xr:uid="{00000000-0002-0000-2000-000005000000}">
      <formula1>"[select],Enclosed,Variable Height Stacker,Telescopic Chute (with Water Sprays),Open/Unsealed"</formula1>
    </dataValidation>
    <dataValidation type="list" allowBlank="1" showInputMessage="1" sqref="X11:X19" xr:uid="{217C1AC7-EACD-446C-815F-64757CB4D2F0}">
      <formula1>"[select],NA/No - 0%,Yes - 100%"</formula1>
    </dataValidation>
    <dataValidation type="list" allowBlank="1" showInputMessage="1" sqref="H11:H19 H24:H37 H39:H51 H53:H56" xr:uid="{1A5DC7B4-66A8-4B22-8997-88584B91AD8F}">
      <formula1>"[select],BCM,Tonne"</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tabColor theme="4"/>
  </sheetPr>
  <dimension ref="A2:X44"/>
  <sheetViews>
    <sheetView zoomScale="85" zoomScaleNormal="85" workbookViewId="0"/>
  </sheetViews>
  <sheetFormatPr baseColWidth="10" defaultColWidth="9.1640625" defaultRowHeight="16"/>
  <cols>
    <col min="1" max="1" width="2.6640625" style="141" customWidth="1"/>
    <col min="2" max="2" width="2.6640625" style="1" customWidth="1"/>
    <col min="3" max="4" width="25.6640625" style="1" customWidth="1"/>
    <col min="5" max="5" width="20.6640625" style="1" customWidth="1"/>
    <col min="6" max="7" width="15.6640625" style="1" customWidth="1"/>
    <col min="8" max="23" width="13.33203125" style="1" customWidth="1"/>
    <col min="24" max="25" width="2.6640625" style="1" customWidth="1"/>
    <col min="26" max="16384" width="9.1640625" style="1"/>
  </cols>
  <sheetData>
    <row r="2" spans="1:24">
      <c r="B2" s="11"/>
      <c r="C2" s="12"/>
      <c r="D2" s="12"/>
      <c r="E2" s="12"/>
      <c r="F2" s="12"/>
      <c r="G2" s="12"/>
      <c r="H2" s="12"/>
      <c r="I2" s="12"/>
      <c r="J2" s="12"/>
      <c r="K2" s="12"/>
      <c r="L2" s="12"/>
      <c r="M2" s="12"/>
      <c r="N2" s="12"/>
      <c r="O2" s="12"/>
      <c r="P2" s="12"/>
      <c r="Q2" s="12"/>
      <c r="R2" s="12"/>
      <c r="S2" s="12"/>
      <c r="T2" s="12"/>
      <c r="U2" s="12"/>
      <c r="V2" s="12"/>
      <c r="W2" s="12"/>
      <c r="X2" s="13"/>
    </row>
    <row r="3" spans="1:24" ht="23">
      <c r="B3" s="14"/>
      <c r="C3" s="15" t="s">
        <v>9</v>
      </c>
      <c r="D3" s="16"/>
      <c r="E3" s="16"/>
      <c r="F3" s="16"/>
      <c r="G3" s="16"/>
      <c r="H3" s="17" t="s">
        <v>1575</v>
      </c>
      <c r="I3" s="17"/>
      <c r="J3" s="16"/>
      <c r="K3" s="16"/>
      <c r="L3" s="16"/>
      <c r="M3" s="16"/>
      <c r="N3" s="16"/>
      <c r="O3" s="16"/>
      <c r="P3" s="16"/>
      <c r="Q3" s="16"/>
      <c r="R3" s="16"/>
      <c r="S3" s="16"/>
      <c r="T3" s="16"/>
      <c r="U3" s="16"/>
      <c r="V3" s="16"/>
      <c r="W3" s="16"/>
      <c r="X3" s="18"/>
    </row>
    <row r="4" spans="1:24" ht="116" customHeight="1">
      <c r="B4" s="14"/>
      <c r="C4" s="15" t="s">
        <v>11</v>
      </c>
      <c r="D4" s="16"/>
      <c r="E4" s="16"/>
      <c r="F4" s="16"/>
      <c r="G4" s="690" t="s">
        <v>1576</v>
      </c>
      <c r="H4" s="690"/>
      <c r="I4" s="690"/>
      <c r="J4" s="690"/>
      <c r="K4" s="690"/>
      <c r="L4" s="690"/>
      <c r="M4" s="690"/>
      <c r="N4" s="690"/>
      <c r="O4" s="690"/>
      <c r="P4" s="690"/>
      <c r="Q4" s="690"/>
      <c r="R4" s="690"/>
      <c r="S4" s="690"/>
      <c r="T4" s="690"/>
      <c r="U4" s="16"/>
      <c r="V4" s="16"/>
      <c r="W4" s="16"/>
      <c r="X4" s="18"/>
    </row>
    <row r="5" spans="1:24">
      <c r="B5" s="14"/>
      <c r="C5" s="16"/>
      <c r="D5" s="16"/>
      <c r="E5" s="16"/>
      <c r="F5" s="16"/>
      <c r="G5" s="16"/>
      <c r="H5" s="16"/>
      <c r="I5" s="16"/>
      <c r="J5" s="16"/>
      <c r="K5" s="16"/>
      <c r="L5" s="16"/>
      <c r="M5" s="16"/>
      <c r="N5" s="16"/>
      <c r="O5" s="16"/>
      <c r="P5" s="16"/>
      <c r="Q5" s="16"/>
      <c r="R5" s="16"/>
      <c r="S5" s="16"/>
      <c r="T5" s="16"/>
      <c r="U5" s="16"/>
      <c r="V5" s="16"/>
      <c r="W5" s="16"/>
      <c r="X5" s="18"/>
    </row>
    <row r="6" spans="1:24" ht="23">
      <c r="B6" s="14"/>
      <c r="C6" s="19" t="s">
        <v>1456</v>
      </c>
      <c r="D6" s="16"/>
      <c r="E6" s="16"/>
      <c r="F6" s="16"/>
      <c r="G6" s="16"/>
      <c r="H6" s="16"/>
      <c r="I6" s="16"/>
      <c r="J6" s="16"/>
      <c r="K6" s="16"/>
      <c r="L6" s="16"/>
      <c r="M6" s="16"/>
      <c r="N6" s="16"/>
      <c r="O6" s="16"/>
      <c r="P6" s="16"/>
      <c r="Q6" s="16"/>
      <c r="R6" s="16"/>
      <c r="S6" s="16"/>
      <c r="T6" s="16"/>
      <c r="U6" s="16"/>
      <c r="V6" s="16"/>
      <c r="W6" s="16"/>
      <c r="X6" s="18"/>
    </row>
    <row r="7" spans="1:24">
      <c r="B7" s="14"/>
      <c r="C7" s="16"/>
      <c r="D7" s="16"/>
      <c r="E7" s="16"/>
      <c r="F7" s="16"/>
      <c r="G7" s="16"/>
      <c r="H7" s="16"/>
      <c r="I7" s="16"/>
      <c r="J7" s="16"/>
      <c r="K7" s="16"/>
      <c r="L7" s="16"/>
      <c r="M7" s="16"/>
      <c r="N7" s="16"/>
      <c r="O7" s="16"/>
      <c r="P7" s="16"/>
      <c r="Q7" s="16"/>
      <c r="R7" s="16"/>
      <c r="S7" s="16"/>
      <c r="T7" s="16"/>
      <c r="U7" s="16"/>
      <c r="V7" s="16"/>
      <c r="W7" s="16"/>
      <c r="X7" s="18"/>
    </row>
    <row r="8" spans="1:24" ht="18">
      <c r="B8" s="14"/>
      <c r="C8" s="33" t="s">
        <v>1577</v>
      </c>
      <c r="D8" s="16"/>
      <c r="E8" s="16"/>
      <c r="F8" s="16"/>
      <c r="G8" s="48" t="s">
        <v>897</v>
      </c>
      <c r="H8" s="16"/>
      <c r="I8" s="742" t="s">
        <v>1578</v>
      </c>
      <c r="J8" s="743"/>
      <c r="K8" s="743"/>
      <c r="L8" s="743"/>
      <c r="M8" s="743"/>
      <c r="N8" s="743"/>
      <c r="O8" s="743"/>
      <c r="P8" s="743"/>
      <c r="Q8" s="743"/>
      <c r="R8" s="743"/>
      <c r="S8" s="743"/>
      <c r="T8" s="744"/>
      <c r="U8" s="16"/>
      <c r="V8" s="16"/>
      <c r="W8" s="16"/>
      <c r="X8" s="18"/>
    </row>
    <row r="9" spans="1:24">
      <c r="B9" s="14"/>
      <c r="C9" s="16"/>
      <c r="D9" s="16"/>
      <c r="E9" s="16"/>
      <c r="F9" s="16"/>
      <c r="G9" s="16"/>
      <c r="H9" s="16"/>
      <c r="I9" s="16"/>
      <c r="J9" s="16"/>
      <c r="K9" s="16"/>
      <c r="L9" s="16"/>
      <c r="M9" s="16"/>
      <c r="N9" s="16"/>
      <c r="O9" s="16"/>
      <c r="P9" s="16"/>
      <c r="Q9" s="16"/>
      <c r="R9" s="16"/>
      <c r="S9" s="16"/>
      <c r="T9" s="16"/>
      <c r="U9" s="16"/>
      <c r="V9" s="16"/>
      <c r="W9" s="16"/>
      <c r="X9" s="18"/>
    </row>
    <row r="10" spans="1:24">
      <c r="B10" s="14"/>
      <c r="C10" s="666" t="s">
        <v>284</v>
      </c>
      <c r="D10" s="626" t="s">
        <v>1153</v>
      </c>
      <c r="E10" s="666" t="s">
        <v>1288</v>
      </c>
      <c r="F10" s="667" t="s">
        <v>1579</v>
      </c>
      <c r="G10" s="667" t="s">
        <v>1580</v>
      </c>
      <c r="H10" s="666" t="s">
        <v>477</v>
      </c>
      <c r="I10" s="703" t="s">
        <v>1274</v>
      </c>
      <c r="J10" s="703"/>
      <c r="K10" s="703"/>
      <c r="L10" s="703"/>
      <c r="M10" s="703"/>
      <c r="N10" s="703"/>
      <c r="O10" s="703"/>
      <c r="P10" s="703"/>
      <c r="Q10" s="703"/>
      <c r="R10" s="703"/>
      <c r="S10" s="703"/>
      <c r="T10" s="704"/>
      <c r="U10" s="16"/>
      <c r="V10" s="16"/>
      <c r="W10" s="16"/>
      <c r="X10" s="18"/>
    </row>
    <row r="11" spans="1:24">
      <c r="B11" s="14"/>
      <c r="C11" s="666"/>
      <c r="D11" s="627"/>
      <c r="E11" s="666"/>
      <c r="F11" s="667"/>
      <c r="G11" s="667"/>
      <c r="H11" s="666" t="s">
        <v>1581</v>
      </c>
      <c r="I11" s="111" t="s">
        <v>557</v>
      </c>
      <c r="J11" s="111" t="s">
        <v>558</v>
      </c>
      <c r="K11" s="111" t="s">
        <v>559</v>
      </c>
      <c r="L11" s="111" t="s">
        <v>560</v>
      </c>
      <c r="M11" s="111" t="s">
        <v>561</v>
      </c>
      <c r="N11" s="111" t="s">
        <v>562</v>
      </c>
      <c r="O11" s="111" t="s">
        <v>563</v>
      </c>
      <c r="P11" s="111" t="s">
        <v>564</v>
      </c>
      <c r="Q11" s="111" t="s">
        <v>565</v>
      </c>
      <c r="R11" s="111" t="s">
        <v>566</v>
      </c>
      <c r="S11" s="111" t="s">
        <v>567</v>
      </c>
      <c r="T11" s="111" t="s">
        <v>568</v>
      </c>
      <c r="U11" s="16"/>
      <c r="V11" s="16"/>
      <c r="W11" s="16"/>
      <c r="X11" s="18"/>
    </row>
    <row r="12" spans="1:24">
      <c r="B12" s="14"/>
      <c r="C12" s="99" t="s">
        <v>1582</v>
      </c>
      <c r="D12" s="48" t="s">
        <v>1583</v>
      </c>
      <c r="E12" s="78" t="s">
        <v>1584</v>
      </c>
      <c r="F12" s="169">
        <v>4198619.5199999996</v>
      </c>
      <c r="G12" s="61">
        <f>SUM(I12:T12)</f>
        <v>0</v>
      </c>
      <c r="H12" s="10" t="s">
        <v>1585</v>
      </c>
      <c r="I12" s="86"/>
      <c r="J12" s="86"/>
      <c r="K12" s="86"/>
      <c r="L12" s="86"/>
      <c r="M12" s="86"/>
      <c r="N12" s="86"/>
      <c r="O12" s="86"/>
      <c r="P12" s="86"/>
      <c r="Q12" s="86"/>
      <c r="R12" s="86"/>
      <c r="S12" s="86"/>
      <c r="T12" s="86"/>
      <c r="U12" s="16"/>
      <c r="V12" s="16"/>
      <c r="W12" s="16"/>
      <c r="X12" s="18"/>
    </row>
    <row r="13" spans="1:24">
      <c r="B13" s="14"/>
      <c r="C13" s="16"/>
      <c r="D13" s="48" t="s">
        <v>1586</v>
      </c>
      <c r="E13" s="203" t="s">
        <v>1345</v>
      </c>
      <c r="F13" s="169">
        <v>7623785</v>
      </c>
      <c r="G13" s="61">
        <f>SUM(I13:T13)</f>
        <v>0</v>
      </c>
      <c r="H13" s="34" t="s">
        <v>571</v>
      </c>
      <c r="I13" s="86"/>
      <c r="J13" s="86"/>
      <c r="K13" s="86"/>
      <c r="L13" s="86"/>
      <c r="M13" s="86"/>
      <c r="N13" s="86"/>
      <c r="O13" s="86"/>
      <c r="P13" s="86"/>
      <c r="Q13" s="86"/>
      <c r="R13" s="86"/>
      <c r="S13" s="86"/>
      <c r="T13" s="86"/>
      <c r="U13" s="16"/>
      <c r="V13" s="16"/>
      <c r="W13" s="16"/>
      <c r="X13" s="18"/>
    </row>
    <row r="14" spans="1:24" s="197" customFormat="1">
      <c r="A14" s="269"/>
      <c r="B14" s="270"/>
      <c r="C14" s="234"/>
      <c r="D14" s="284" t="s">
        <v>1587</v>
      </c>
      <c r="E14" s="234"/>
      <c r="F14" s="379"/>
      <c r="G14" s="381" t="s">
        <v>594</v>
      </c>
      <c r="H14" s="198" t="s">
        <v>1585</v>
      </c>
      <c r="I14" s="380"/>
      <c r="J14" s="380"/>
      <c r="K14" s="380"/>
      <c r="L14" s="380"/>
      <c r="M14" s="380"/>
      <c r="N14" s="380"/>
      <c r="O14" s="380"/>
      <c r="P14" s="380"/>
      <c r="Q14" s="380"/>
      <c r="R14" s="380"/>
      <c r="S14" s="380"/>
      <c r="T14" s="380"/>
      <c r="U14" s="234"/>
      <c r="V14" s="234"/>
      <c r="W14" s="234"/>
      <c r="X14" s="275"/>
    </row>
    <row r="15" spans="1:24">
      <c r="B15" s="14"/>
      <c r="C15" s="16"/>
      <c r="D15" s="16"/>
      <c r="E15" s="16"/>
      <c r="F15" s="16"/>
      <c r="G15" s="16"/>
      <c r="H15" s="16"/>
      <c r="I15" s="16"/>
      <c r="J15" s="16"/>
      <c r="K15" s="16"/>
      <c r="L15" s="16"/>
      <c r="M15" s="16"/>
      <c r="N15" s="16"/>
      <c r="O15" s="16"/>
      <c r="P15" s="16"/>
      <c r="Q15" s="16"/>
      <c r="R15" s="16"/>
      <c r="S15" s="16"/>
      <c r="T15" s="16"/>
      <c r="U15" s="16"/>
      <c r="V15" s="16"/>
      <c r="W15" s="16"/>
      <c r="X15" s="18"/>
    </row>
    <row r="16" spans="1:24">
      <c r="B16" s="14"/>
      <c r="C16" s="16"/>
      <c r="D16" s="16"/>
      <c r="E16" s="16"/>
      <c r="F16" s="16"/>
      <c r="G16" s="16"/>
      <c r="H16" s="16"/>
      <c r="I16" s="666" t="s">
        <v>1274</v>
      </c>
      <c r="J16" s="666"/>
      <c r="K16" s="666"/>
      <c r="L16" s="666"/>
      <c r="M16" s="666"/>
      <c r="N16" s="666"/>
      <c r="O16" s="666"/>
      <c r="P16" s="666"/>
      <c r="Q16" s="666"/>
      <c r="R16" s="666"/>
      <c r="S16" s="666"/>
      <c r="T16" s="666"/>
      <c r="U16" s="16"/>
      <c r="V16" s="16"/>
      <c r="W16" s="16"/>
      <c r="X16" s="18"/>
    </row>
    <row r="17" spans="1:24">
      <c r="B17" s="14"/>
      <c r="C17" s="51" t="s">
        <v>284</v>
      </c>
      <c r="D17" s="139" t="s">
        <v>1153</v>
      </c>
      <c r="E17" s="139" t="s">
        <v>1588</v>
      </c>
      <c r="F17" s="139" t="s">
        <v>1589</v>
      </c>
      <c r="G17" s="139" t="s">
        <v>1590</v>
      </c>
      <c r="H17" s="111" t="s">
        <v>477</v>
      </c>
      <c r="I17" s="111" t="s">
        <v>557</v>
      </c>
      <c r="J17" s="111" t="s">
        <v>558</v>
      </c>
      <c r="K17" s="111" t="s">
        <v>559</v>
      </c>
      <c r="L17" s="111" t="s">
        <v>560</v>
      </c>
      <c r="M17" s="111" t="s">
        <v>561</v>
      </c>
      <c r="N17" s="111" t="s">
        <v>562</v>
      </c>
      <c r="O17" s="111" t="s">
        <v>563</v>
      </c>
      <c r="P17" s="111" t="s">
        <v>564</v>
      </c>
      <c r="Q17" s="111" t="s">
        <v>565</v>
      </c>
      <c r="R17" s="111" t="s">
        <v>566</v>
      </c>
      <c r="S17" s="111" t="s">
        <v>567</v>
      </c>
      <c r="T17" s="111" t="s">
        <v>568</v>
      </c>
      <c r="U17" s="16"/>
      <c r="V17" s="16"/>
      <c r="W17" s="16"/>
      <c r="X17" s="18"/>
    </row>
    <row r="18" spans="1:24">
      <c r="B18" s="14"/>
      <c r="C18" s="99" t="str">
        <f>C12</f>
        <v>NTSFE (from plant)</v>
      </c>
      <c r="D18" s="48" t="s">
        <v>1591</v>
      </c>
      <c r="E18" s="170"/>
      <c r="F18" s="169">
        <v>154</v>
      </c>
      <c r="G18" s="131" t="e">
        <f>AVERAGE(I18:T18)</f>
        <v>#DIV/0!</v>
      </c>
      <c r="H18" s="10" t="s">
        <v>1592</v>
      </c>
      <c r="I18" s="133"/>
      <c r="J18" s="134"/>
      <c r="K18" s="134"/>
      <c r="L18" s="134"/>
      <c r="M18" s="134"/>
      <c r="N18" s="134"/>
      <c r="O18" s="134"/>
      <c r="P18" s="134"/>
      <c r="Q18" s="134"/>
      <c r="R18" s="134"/>
      <c r="S18" s="134"/>
      <c r="T18" s="134"/>
      <c r="U18" s="16"/>
      <c r="V18" s="16"/>
      <c r="W18" s="16"/>
      <c r="X18" s="18"/>
    </row>
    <row r="19" spans="1:24">
      <c r="B19" s="14"/>
      <c r="C19" s="16"/>
      <c r="D19" s="48" t="s">
        <v>1593</v>
      </c>
      <c r="E19" s="170"/>
      <c r="F19" s="169">
        <v>10.1</v>
      </c>
      <c r="G19" s="132" t="e">
        <f>AVERAGE(I19:T19)</f>
        <v>#DIV/0!</v>
      </c>
      <c r="H19" s="10" t="s">
        <v>477</v>
      </c>
      <c r="I19" s="134"/>
      <c r="J19" s="133"/>
      <c r="K19" s="134"/>
      <c r="L19" s="134"/>
      <c r="M19" s="134"/>
      <c r="N19" s="134"/>
      <c r="O19" s="134"/>
      <c r="P19" s="134"/>
      <c r="Q19" s="134"/>
      <c r="R19" s="134"/>
      <c r="S19" s="134"/>
      <c r="T19" s="134"/>
      <c r="U19" s="16"/>
      <c r="V19" s="16"/>
      <c r="W19" s="16"/>
      <c r="X19" s="18"/>
    </row>
    <row r="20" spans="1:24">
      <c r="B20" s="14"/>
      <c r="C20" s="16"/>
      <c r="D20" s="16"/>
      <c r="E20" s="16"/>
      <c r="F20" s="16"/>
      <c r="G20" s="16"/>
      <c r="H20" s="16"/>
      <c r="I20" s="16"/>
      <c r="J20" s="16"/>
      <c r="K20" s="16"/>
      <c r="L20" s="16"/>
      <c r="M20" s="16"/>
      <c r="N20" s="16"/>
      <c r="O20" s="16"/>
      <c r="P20" s="16"/>
      <c r="Q20" s="16"/>
      <c r="R20" s="16"/>
      <c r="S20" s="16"/>
      <c r="T20" s="16"/>
      <c r="U20" s="16"/>
      <c r="V20" s="16"/>
      <c r="W20" s="16"/>
      <c r="X20" s="18"/>
    </row>
    <row r="21" spans="1:24">
      <c r="B21" s="14"/>
      <c r="C21" s="666" t="s">
        <v>284</v>
      </c>
      <c r="D21" s="626" t="s">
        <v>1153</v>
      </c>
      <c r="E21" s="666" t="s">
        <v>1288</v>
      </c>
      <c r="F21" s="667" t="s">
        <v>1579</v>
      </c>
      <c r="G21" s="667" t="s">
        <v>1580</v>
      </c>
      <c r="H21" s="666" t="s">
        <v>477</v>
      </c>
      <c r="I21" s="703" t="s">
        <v>1274</v>
      </c>
      <c r="J21" s="703"/>
      <c r="K21" s="703"/>
      <c r="L21" s="703"/>
      <c r="M21" s="703"/>
      <c r="N21" s="703"/>
      <c r="O21" s="703"/>
      <c r="P21" s="703"/>
      <c r="Q21" s="703"/>
      <c r="R21" s="703"/>
      <c r="S21" s="703"/>
      <c r="T21" s="704"/>
      <c r="U21" s="16"/>
      <c r="V21" s="16"/>
      <c r="W21" s="16"/>
      <c r="X21" s="18"/>
    </row>
    <row r="22" spans="1:24">
      <c r="B22" s="14"/>
      <c r="C22" s="666"/>
      <c r="D22" s="627"/>
      <c r="E22" s="659"/>
      <c r="F22" s="667"/>
      <c r="G22" s="667"/>
      <c r="H22" s="666" t="s">
        <v>1581</v>
      </c>
      <c r="I22" s="111" t="s">
        <v>557</v>
      </c>
      <c r="J22" s="111" t="s">
        <v>558</v>
      </c>
      <c r="K22" s="111" t="s">
        <v>559</v>
      </c>
      <c r="L22" s="111" t="s">
        <v>560</v>
      </c>
      <c r="M22" s="111" t="s">
        <v>561</v>
      </c>
      <c r="N22" s="111" t="s">
        <v>562</v>
      </c>
      <c r="O22" s="111" t="s">
        <v>563</v>
      </c>
      <c r="P22" s="111" t="s">
        <v>564</v>
      </c>
      <c r="Q22" s="111" t="s">
        <v>565</v>
      </c>
      <c r="R22" s="111" t="s">
        <v>566</v>
      </c>
      <c r="S22" s="111" t="s">
        <v>567</v>
      </c>
      <c r="T22" s="111" t="s">
        <v>568</v>
      </c>
      <c r="U22" s="16"/>
      <c r="V22" s="16"/>
      <c r="W22" s="16"/>
      <c r="X22" s="18"/>
    </row>
    <row r="23" spans="1:24">
      <c r="B23" s="14"/>
      <c r="C23" s="99" t="s">
        <v>1594</v>
      </c>
      <c r="D23" s="48" t="s">
        <v>1583</v>
      </c>
      <c r="E23" s="171" t="s">
        <v>1584</v>
      </c>
      <c r="F23" s="169">
        <v>2212324</v>
      </c>
      <c r="G23" s="61">
        <f>SUM(I23:T23)</f>
        <v>0</v>
      </c>
      <c r="H23" s="10" t="s">
        <v>1585</v>
      </c>
      <c r="I23" s="86"/>
      <c r="J23" s="86"/>
      <c r="K23" s="86"/>
      <c r="L23" s="86"/>
      <c r="M23" s="86"/>
      <c r="N23" s="86"/>
      <c r="O23" s="86"/>
      <c r="P23" s="86"/>
      <c r="Q23" s="86"/>
      <c r="R23" s="86"/>
      <c r="S23" s="86"/>
      <c r="T23" s="86"/>
      <c r="U23" s="16"/>
      <c r="V23" s="16"/>
      <c r="W23" s="16"/>
      <c r="X23" s="18"/>
    </row>
    <row r="24" spans="1:24">
      <c r="B24" s="14"/>
      <c r="C24" s="16"/>
      <c r="D24" s="48" t="s">
        <v>1586</v>
      </c>
      <c r="E24" s="203" t="s">
        <v>1345</v>
      </c>
      <c r="F24" s="169">
        <v>721199</v>
      </c>
      <c r="G24" s="61">
        <f>SUM(I24:T24)</f>
        <v>0</v>
      </c>
      <c r="H24" s="34" t="s">
        <v>571</v>
      </c>
      <c r="I24" s="86"/>
      <c r="J24" s="86"/>
      <c r="K24" s="86"/>
      <c r="L24" s="86"/>
      <c r="M24" s="86"/>
      <c r="N24" s="86"/>
      <c r="O24" s="86"/>
      <c r="P24" s="86"/>
      <c r="Q24" s="86"/>
      <c r="R24" s="86"/>
      <c r="S24" s="86"/>
      <c r="T24" s="86"/>
      <c r="U24" s="16"/>
      <c r="V24" s="16"/>
      <c r="W24" s="16"/>
      <c r="X24" s="18"/>
    </row>
    <row r="25" spans="1:24" s="197" customFormat="1">
      <c r="A25" s="269"/>
      <c r="B25" s="270"/>
      <c r="C25" s="234"/>
      <c r="D25" s="284" t="s">
        <v>1587</v>
      </c>
      <c r="E25" s="234"/>
      <c r="F25" s="379"/>
      <c r="G25" s="381" t="s">
        <v>594</v>
      </c>
      <c r="H25" s="198" t="s">
        <v>1585</v>
      </c>
      <c r="I25" s="380"/>
      <c r="J25" s="380"/>
      <c r="K25" s="380"/>
      <c r="L25" s="380"/>
      <c r="M25" s="380"/>
      <c r="N25" s="380"/>
      <c r="O25" s="380"/>
      <c r="P25" s="380"/>
      <c r="Q25" s="380"/>
      <c r="R25" s="380"/>
      <c r="S25" s="380"/>
      <c r="T25" s="380"/>
      <c r="U25" s="234"/>
      <c r="V25" s="234"/>
      <c r="W25" s="234"/>
      <c r="X25" s="275"/>
    </row>
    <row r="26" spans="1:24">
      <c r="B26" s="14"/>
      <c r="C26" s="16"/>
      <c r="D26" s="16"/>
      <c r="E26" s="16"/>
      <c r="F26" s="16"/>
      <c r="G26" s="16"/>
      <c r="H26" s="16"/>
      <c r="I26" s="16"/>
      <c r="J26" s="16"/>
      <c r="K26" s="16"/>
      <c r="L26" s="16"/>
      <c r="M26" s="16"/>
      <c r="N26" s="16"/>
      <c r="O26" s="16"/>
      <c r="P26" s="16"/>
      <c r="Q26" s="16"/>
      <c r="R26" s="16"/>
      <c r="S26" s="16"/>
      <c r="T26" s="16"/>
      <c r="U26" s="16"/>
      <c r="V26" s="16"/>
      <c r="W26" s="16"/>
      <c r="X26" s="18"/>
    </row>
    <row r="27" spans="1:24">
      <c r="B27" s="14"/>
      <c r="C27" s="16"/>
      <c r="D27" s="16"/>
      <c r="E27" s="16"/>
      <c r="F27" s="16"/>
      <c r="G27" s="16"/>
      <c r="H27" s="16"/>
      <c r="I27" s="666" t="s">
        <v>1274</v>
      </c>
      <c r="J27" s="666"/>
      <c r="K27" s="666"/>
      <c r="L27" s="666"/>
      <c r="M27" s="666"/>
      <c r="N27" s="666"/>
      <c r="O27" s="666"/>
      <c r="P27" s="666"/>
      <c r="Q27" s="666"/>
      <c r="R27" s="666"/>
      <c r="S27" s="666"/>
      <c r="T27" s="666"/>
      <c r="U27" s="16"/>
      <c r="V27" s="16"/>
      <c r="W27" s="16"/>
      <c r="X27" s="18"/>
    </row>
    <row r="28" spans="1:24">
      <c r="B28" s="14"/>
      <c r="C28" s="51" t="s">
        <v>284</v>
      </c>
      <c r="D28" s="139" t="s">
        <v>1153</v>
      </c>
      <c r="E28" s="139" t="s">
        <v>1588</v>
      </c>
      <c r="F28" s="139" t="s">
        <v>1589</v>
      </c>
      <c r="G28" s="139" t="s">
        <v>1590</v>
      </c>
      <c r="H28" s="111" t="s">
        <v>477</v>
      </c>
      <c r="I28" s="111" t="s">
        <v>557</v>
      </c>
      <c r="J28" s="111" t="s">
        <v>558</v>
      </c>
      <c r="K28" s="111" t="s">
        <v>559</v>
      </c>
      <c r="L28" s="111" t="s">
        <v>560</v>
      </c>
      <c r="M28" s="111" t="s">
        <v>561</v>
      </c>
      <c r="N28" s="111" t="s">
        <v>562</v>
      </c>
      <c r="O28" s="111" t="s">
        <v>563</v>
      </c>
      <c r="P28" s="111" t="s">
        <v>564</v>
      </c>
      <c r="Q28" s="111" t="s">
        <v>565</v>
      </c>
      <c r="R28" s="111" t="s">
        <v>566</v>
      </c>
      <c r="S28" s="111" t="s">
        <v>567</v>
      </c>
      <c r="T28" s="111" t="s">
        <v>568</v>
      </c>
      <c r="U28" s="16"/>
      <c r="V28" s="16"/>
      <c r="W28" s="16"/>
      <c r="X28" s="18"/>
    </row>
    <row r="29" spans="1:24">
      <c r="B29" s="14"/>
      <c r="C29" s="99" t="str">
        <f>C23</f>
        <v>NTSFE  (from SAR Pit)</v>
      </c>
      <c r="D29" s="48" t="s">
        <v>1591</v>
      </c>
      <c r="E29" s="170"/>
      <c r="F29" s="169">
        <v>6.2548571429999997</v>
      </c>
      <c r="G29" s="131" t="e">
        <f>AVERAGE(I29:T29)</f>
        <v>#DIV/0!</v>
      </c>
      <c r="H29" s="10" t="s">
        <v>1592</v>
      </c>
      <c r="I29" s="133"/>
      <c r="J29" s="134"/>
      <c r="K29" s="134"/>
      <c r="L29" s="134"/>
      <c r="M29" s="134"/>
      <c r="N29" s="134"/>
      <c r="O29" s="134"/>
      <c r="P29" s="134"/>
      <c r="Q29" s="134"/>
      <c r="R29" s="134"/>
      <c r="S29" s="134"/>
      <c r="T29" s="134"/>
      <c r="U29" s="16"/>
      <c r="V29" s="16"/>
      <c r="W29" s="16"/>
      <c r="X29" s="18"/>
    </row>
    <row r="30" spans="1:24">
      <c r="B30" s="14"/>
      <c r="C30" s="16"/>
      <c r="D30" s="48" t="s">
        <v>1593</v>
      </c>
      <c r="E30" s="170"/>
      <c r="F30" s="169">
        <v>7.6828571429999997</v>
      </c>
      <c r="G30" s="132" t="e">
        <f>AVERAGE(I30:T30)</f>
        <v>#DIV/0!</v>
      </c>
      <c r="H30" s="10" t="s">
        <v>477</v>
      </c>
      <c r="I30" s="134"/>
      <c r="J30" s="133"/>
      <c r="K30" s="134"/>
      <c r="L30" s="134"/>
      <c r="M30" s="134"/>
      <c r="N30" s="134"/>
      <c r="O30" s="134"/>
      <c r="P30" s="134"/>
      <c r="Q30" s="134"/>
      <c r="R30" s="134"/>
      <c r="S30" s="134"/>
      <c r="T30" s="134"/>
      <c r="U30" s="16"/>
      <c r="V30" s="16"/>
      <c r="W30" s="16"/>
      <c r="X30" s="18"/>
    </row>
    <row r="31" spans="1:24">
      <c r="B31" s="14"/>
      <c r="C31" s="16"/>
      <c r="D31" s="16"/>
      <c r="E31" s="16"/>
      <c r="F31" s="16"/>
      <c r="G31" s="16"/>
      <c r="H31" s="16"/>
      <c r="I31" s="16"/>
      <c r="J31" s="16"/>
      <c r="K31" s="16"/>
      <c r="L31" s="16"/>
      <c r="M31" s="16"/>
      <c r="N31" s="16"/>
      <c r="O31" s="16"/>
      <c r="P31" s="16"/>
      <c r="Q31" s="16"/>
      <c r="R31" s="16"/>
      <c r="S31" s="16"/>
      <c r="T31" s="16"/>
      <c r="U31" s="16"/>
      <c r="V31" s="16"/>
      <c r="W31" s="16"/>
      <c r="X31" s="18"/>
    </row>
    <row r="32" spans="1:24" s="197" customFormat="1" ht="18">
      <c r="A32" s="269"/>
      <c r="B32" s="270"/>
      <c r="C32" s="382" t="s">
        <v>1595</v>
      </c>
      <c r="D32" s="234"/>
      <c r="E32" s="234"/>
      <c r="F32" s="234"/>
      <c r="G32" s="234"/>
      <c r="H32" s="234"/>
      <c r="I32" s="234"/>
      <c r="J32" s="234"/>
      <c r="K32" s="234"/>
      <c r="L32" s="234"/>
      <c r="M32" s="234"/>
      <c r="N32" s="234"/>
      <c r="O32" s="234"/>
      <c r="P32" s="234"/>
      <c r="Q32" s="234"/>
      <c r="R32" s="234"/>
      <c r="S32" s="234"/>
      <c r="T32" s="234"/>
      <c r="U32" s="234"/>
      <c r="V32" s="234"/>
      <c r="W32" s="234"/>
      <c r="X32" s="275"/>
    </row>
    <row r="33" spans="1:24" s="197" customFormat="1">
      <c r="A33" s="269"/>
      <c r="B33" s="270"/>
      <c r="C33" s="234"/>
      <c r="D33" s="234"/>
      <c r="E33" s="234"/>
      <c r="F33" s="234"/>
      <c r="G33" s="234"/>
      <c r="H33" s="234"/>
      <c r="I33" s="234"/>
      <c r="J33" s="234"/>
      <c r="K33" s="234"/>
      <c r="L33" s="234"/>
      <c r="M33" s="234"/>
      <c r="N33" s="234"/>
      <c r="O33" s="234"/>
      <c r="P33" s="234"/>
      <c r="Q33" s="234"/>
      <c r="R33" s="234"/>
      <c r="S33" s="234"/>
      <c r="T33" s="234"/>
      <c r="U33" s="234"/>
      <c r="V33" s="234"/>
      <c r="W33" s="234"/>
      <c r="X33" s="275"/>
    </row>
    <row r="34" spans="1:24" s="197" customFormat="1">
      <c r="A34" s="269"/>
      <c r="B34" s="270"/>
      <c r="C34" s="234"/>
      <c r="D34" s="234"/>
      <c r="E34" s="234"/>
      <c r="F34" s="234"/>
      <c r="G34" s="739" t="s">
        <v>1312</v>
      </c>
      <c r="H34" s="740"/>
      <c r="I34" s="740"/>
      <c r="J34" s="740"/>
      <c r="K34" s="740"/>
      <c r="L34" s="740"/>
      <c r="M34" s="740"/>
      <c r="N34" s="740"/>
      <c r="O34" s="740"/>
      <c r="P34" s="740"/>
      <c r="Q34" s="740"/>
      <c r="R34" s="740"/>
      <c r="S34" s="740"/>
      <c r="T34" s="740"/>
      <c r="U34" s="740"/>
      <c r="V34" s="740"/>
      <c r="W34" s="741"/>
      <c r="X34" s="275"/>
    </row>
    <row r="35" spans="1:24" s="197" customFormat="1">
      <c r="A35" s="269"/>
      <c r="B35" s="270"/>
      <c r="C35" s="738" t="s">
        <v>284</v>
      </c>
      <c r="D35" s="738" t="s">
        <v>1588</v>
      </c>
      <c r="E35" s="738"/>
      <c r="F35" s="738"/>
      <c r="G35" s="383" t="s">
        <v>1596</v>
      </c>
      <c r="H35" s="384" t="s">
        <v>1597</v>
      </c>
      <c r="I35" s="384" t="s">
        <v>1313</v>
      </c>
      <c r="J35" s="384" t="s">
        <v>1314</v>
      </c>
      <c r="K35" s="384" t="s">
        <v>1315</v>
      </c>
      <c r="L35" s="384" t="s">
        <v>1316</v>
      </c>
      <c r="M35" s="384" t="s">
        <v>1317</v>
      </c>
      <c r="N35" s="384" t="s">
        <v>1318</v>
      </c>
      <c r="O35" s="384" t="s">
        <v>1319</v>
      </c>
      <c r="P35" s="384" t="s">
        <v>1320</v>
      </c>
      <c r="Q35" s="384" t="s">
        <v>1321</v>
      </c>
      <c r="R35" s="384" t="s">
        <v>1322</v>
      </c>
      <c r="S35" s="384" t="s">
        <v>1323</v>
      </c>
      <c r="T35" s="384" t="s">
        <v>1324</v>
      </c>
      <c r="U35" s="384" t="s">
        <v>1325</v>
      </c>
      <c r="V35" s="384" t="s">
        <v>1326</v>
      </c>
      <c r="W35" s="384" t="s">
        <v>1327</v>
      </c>
      <c r="X35" s="275"/>
    </row>
    <row r="36" spans="1:24" s="197" customFormat="1">
      <c r="A36" s="269"/>
      <c r="B36" s="270"/>
      <c r="C36" s="738"/>
      <c r="D36" s="738"/>
      <c r="E36" s="738"/>
      <c r="F36" s="738"/>
      <c r="G36" s="206" t="s">
        <v>1592</v>
      </c>
      <c r="H36" s="198" t="s">
        <v>1592</v>
      </c>
      <c r="I36" s="198" t="s">
        <v>1592</v>
      </c>
      <c r="J36" s="198" t="s">
        <v>1592</v>
      </c>
      <c r="K36" s="198" t="s">
        <v>1592</v>
      </c>
      <c r="L36" s="198" t="s">
        <v>1592</v>
      </c>
      <c r="M36" s="198" t="s">
        <v>1592</v>
      </c>
      <c r="N36" s="198" t="s">
        <v>1592</v>
      </c>
      <c r="O36" s="198" t="s">
        <v>1592</v>
      </c>
      <c r="P36" s="198" t="s">
        <v>1592</v>
      </c>
      <c r="Q36" s="198" t="s">
        <v>1592</v>
      </c>
      <c r="R36" s="198" t="s">
        <v>1592</v>
      </c>
      <c r="S36" s="198" t="s">
        <v>1592</v>
      </c>
      <c r="T36" s="198" t="s">
        <v>1592</v>
      </c>
      <c r="U36" s="198" t="s">
        <v>1592</v>
      </c>
      <c r="V36" s="198" t="s">
        <v>1592</v>
      </c>
      <c r="W36" s="198" t="s">
        <v>1592</v>
      </c>
      <c r="X36" s="275"/>
    </row>
    <row r="37" spans="1:24" s="197" customFormat="1">
      <c r="A37" s="269"/>
      <c r="B37" s="270"/>
      <c r="C37" s="385" t="s">
        <v>1598</v>
      </c>
      <c r="D37" s="737"/>
      <c r="E37" s="737"/>
      <c r="F37" s="737"/>
      <c r="G37" s="386"/>
      <c r="H37" s="387"/>
      <c r="I37" s="386"/>
      <c r="J37" s="386"/>
      <c r="K37" s="386"/>
      <c r="L37" s="386"/>
      <c r="M37" s="386"/>
      <c r="N37" s="386"/>
      <c r="O37" s="386"/>
      <c r="P37" s="386"/>
      <c r="Q37" s="386"/>
      <c r="R37" s="386"/>
      <c r="S37" s="386"/>
      <c r="T37" s="386"/>
      <c r="U37" s="386"/>
      <c r="V37" s="386"/>
      <c r="W37" s="386"/>
      <c r="X37" s="275"/>
    </row>
    <row r="38" spans="1:24" s="197" customFormat="1">
      <c r="A38" s="269"/>
      <c r="B38" s="270"/>
      <c r="C38" s="385" t="s">
        <v>1599</v>
      </c>
      <c r="D38" s="737"/>
      <c r="E38" s="737"/>
      <c r="F38" s="737"/>
      <c r="G38" s="386"/>
      <c r="H38" s="387"/>
      <c r="I38" s="386"/>
      <c r="J38" s="386"/>
      <c r="K38" s="386"/>
      <c r="L38" s="386"/>
      <c r="M38" s="386"/>
      <c r="N38" s="386"/>
      <c r="O38" s="386"/>
      <c r="P38" s="386"/>
      <c r="Q38" s="386"/>
      <c r="R38" s="386"/>
      <c r="S38" s="386"/>
      <c r="T38" s="386"/>
      <c r="U38" s="386"/>
      <c r="V38" s="386"/>
      <c r="W38" s="386"/>
      <c r="X38" s="275"/>
    </row>
    <row r="39" spans="1:24">
      <c r="B39" s="21"/>
      <c r="C39" s="2"/>
      <c r="D39" s="2"/>
      <c r="E39" s="2"/>
      <c r="F39" s="2"/>
      <c r="G39" s="2"/>
      <c r="H39" s="2"/>
      <c r="I39" s="2"/>
      <c r="J39" s="2"/>
      <c r="K39" s="2"/>
      <c r="L39" s="2"/>
      <c r="M39" s="2"/>
      <c r="N39" s="2"/>
      <c r="O39" s="2"/>
      <c r="P39" s="2"/>
      <c r="Q39" s="2"/>
      <c r="R39" s="2"/>
      <c r="S39" s="2"/>
      <c r="T39" s="2"/>
      <c r="U39" s="2"/>
      <c r="V39" s="2"/>
      <c r="W39" s="2"/>
      <c r="X39" s="20"/>
    </row>
    <row r="40" spans="1:24">
      <c r="B40" s="23"/>
      <c r="C40" s="23"/>
      <c r="D40" s="23"/>
      <c r="E40" s="23"/>
      <c r="F40" s="23"/>
      <c r="G40" s="23"/>
      <c r="H40" s="23"/>
      <c r="I40" s="23"/>
      <c r="J40" s="23"/>
      <c r="K40" s="23"/>
      <c r="L40" s="23"/>
      <c r="M40" s="23"/>
      <c r="N40" s="23"/>
      <c r="O40" s="23"/>
      <c r="P40" s="23"/>
      <c r="Q40" s="23"/>
      <c r="R40" s="23"/>
      <c r="S40" s="23"/>
      <c r="T40" s="23"/>
      <c r="U40" s="23"/>
      <c r="V40" s="23"/>
      <c r="W40" s="23"/>
      <c r="X40" s="23"/>
    </row>
    <row r="41" spans="1:24">
      <c r="B41" s="84" t="s">
        <v>1490</v>
      </c>
      <c r="C41" s="91" t="s">
        <v>1600</v>
      </c>
      <c r="D41" s="23"/>
      <c r="E41" s="23"/>
      <c r="F41" s="23"/>
      <c r="G41" s="23"/>
      <c r="H41" s="23"/>
      <c r="I41" s="23"/>
      <c r="J41" s="23"/>
      <c r="K41" s="23"/>
      <c r="L41" s="23"/>
      <c r="M41" s="23"/>
      <c r="N41" s="23"/>
      <c r="O41" s="23"/>
      <c r="P41" s="23"/>
      <c r="Q41" s="23"/>
      <c r="R41" s="23"/>
      <c r="S41" s="23"/>
      <c r="T41" s="23"/>
      <c r="U41" s="23"/>
      <c r="V41" s="23"/>
      <c r="W41" s="23"/>
      <c r="X41" s="23"/>
    </row>
    <row r="42" spans="1:24">
      <c r="B42" s="23"/>
      <c r="C42" s="91" t="s">
        <v>1601</v>
      </c>
      <c r="D42" s="23"/>
      <c r="E42" s="23"/>
      <c r="F42" s="23"/>
      <c r="G42" s="23"/>
      <c r="H42" s="23"/>
      <c r="I42" s="23"/>
      <c r="J42" s="23"/>
      <c r="K42" s="23"/>
      <c r="L42" s="23"/>
      <c r="M42" s="23"/>
      <c r="N42" s="23"/>
      <c r="O42" s="23"/>
      <c r="P42" s="23"/>
      <c r="Q42" s="23"/>
      <c r="R42" s="23"/>
      <c r="S42" s="23"/>
      <c r="T42" s="23"/>
      <c r="U42" s="23"/>
      <c r="V42" s="23"/>
      <c r="W42" s="23"/>
      <c r="X42" s="23"/>
    </row>
    <row r="43" spans="1:24">
      <c r="B43" s="23"/>
      <c r="C43" s="23"/>
      <c r="D43" s="23"/>
      <c r="E43" s="23"/>
      <c r="F43" s="23"/>
      <c r="G43" s="23"/>
      <c r="H43" s="23"/>
      <c r="I43" s="23"/>
      <c r="J43" s="23"/>
      <c r="K43" s="23"/>
      <c r="L43" s="23"/>
      <c r="M43" s="23"/>
      <c r="N43" s="23"/>
      <c r="O43" s="23"/>
      <c r="P43" s="23"/>
      <c r="Q43" s="23"/>
      <c r="R43" s="23"/>
      <c r="S43" s="23"/>
      <c r="T43" s="23"/>
      <c r="U43" s="23"/>
      <c r="V43" s="23"/>
      <c r="W43" s="23"/>
      <c r="X43" s="23"/>
    </row>
    <row r="44" spans="1:24" ht="18">
      <c r="C44" s="24" t="s">
        <v>635</v>
      </c>
    </row>
  </sheetData>
  <mergeCells count="23">
    <mergeCell ref="G4:T4"/>
    <mergeCell ref="D38:F38"/>
    <mergeCell ref="F21:F22"/>
    <mergeCell ref="D21:D22"/>
    <mergeCell ref="C35:C36"/>
    <mergeCell ref="D35:F36"/>
    <mergeCell ref="D37:F37"/>
    <mergeCell ref="G34:W34"/>
    <mergeCell ref="E21:E22"/>
    <mergeCell ref="I8:T8"/>
    <mergeCell ref="I27:T27"/>
    <mergeCell ref="C10:C11"/>
    <mergeCell ref="G10:G11"/>
    <mergeCell ref="H10:H11"/>
    <mergeCell ref="I10:T10"/>
    <mergeCell ref="E10:E11"/>
    <mergeCell ref="I21:T21"/>
    <mergeCell ref="I16:T16"/>
    <mergeCell ref="F10:F11"/>
    <mergeCell ref="D10:D11"/>
    <mergeCell ref="C21:C22"/>
    <mergeCell ref="G21:G22"/>
    <mergeCell ref="H21:H22"/>
  </mergeCells>
  <conditionalFormatting sqref="E12:E13">
    <cfRule type="cellIs" dxfId="80" priority="3" operator="equal">
      <formula>"[select]"</formula>
    </cfRule>
    <cfRule type="cellIs" dxfId="79" priority="4" operator="equal">
      <formula>""</formula>
    </cfRule>
  </conditionalFormatting>
  <conditionalFormatting sqref="E23:E24">
    <cfRule type="cellIs" dxfId="78" priority="1" operator="equal">
      <formula>"[select]"</formula>
    </cfRule>
    <cfRule type="cellIs" dxfId="77" priority="2" operator="equal">
      <formula>""</formula>
    </cfRule>
  </conditionalFormatting>
  <conditionalFormatting sqref="G36:W36">
    <cfRule type="cellIs" dxfId="76" priority="10" operator="notEqual">
      <formula>"mg/L"</formula>
    </cfRule>
  </conditionalFormatting>
  <conditionalFormatting sqref="H12:H14">
    <cfRule type="cellIs" dxfId="75" priority="13" operator="equal">
      <formula>"[select]"</formula>
    </cfRule>
    <cfRule type="cellIs" dxfId="74" priority="14" operator="equal">
      <formula>""</formula>
    </cfRule>
  </conditionalFormatting>
  <conditionalFormatting sqref="H18">
    <cfRule type="cellIs" dxfId="73" priority="38" operator="notEqual">
      <formula>"mg/L"</formula>
    </cfRule>
  </conditionalFormatting>
  <conditionalFormatting sqref="H19">
    <cfRule type="cellIs" dxfId="72" priority="5" operator="equal">
      <formula>"[select]"</formula>
    </cfRule>
    <cfRule type="cellIs" dxfId="71" priority="6" operator="equal">
      <formula>""</formula>
    </cfRule>
  </conditionalFormatting>
  <conditionalFormatting sqref="H23:H25">
    <cfRule type="cellIs" dxfId="70" priority="11" operator="equal">
      <formula>"[select]"</formula>
    </cfRule>
    <cfRule type="cellIs" dxfId="69" priority="12" operator="equal">
      <formula>""</formula>
    </cfRule>
  </conditionalFormatting>
  <conditionalFormatting sqref="H29">
    <cfRule type="cellIs" dxfId="68" priority="26" operator="notEqual">
      <formula>"mg/L"</formula>
    </cfRule>
  </conditionalFormatting>
  <conditionalFormatting sqref="H30">
    <cfRule type="cellIs" dxfId="67" priority="7" operator="equal">
      <formula>"[select]"</formula>
    </cfRule>
    <cfRule type="cellIs" dxfId="66" priority="8" operator="equal">
      <formula>""</formula>
    </cfRule>
  </conditionalFormatting>
  <dataValidations count="4">
    <dataValidation type="list" allowBlank="1" showInputMessage="1" sqref="H12 H25 H23 H14" xr:uid="{00000000-0002-0000-2300-000000000000}">
      <formula1>"[select],kL,ML"</formula1>
    </dataValidation>
    <dataValidation type="list" allowBlank="1" showInputMessage="1" sqref="H18 G36:W36 H29" xr:uid="{00000000-0002-0000-2300-000002000000}">
      <formula1>"[select],μg/L,mg/L,g/L"</formula1>
    </dataValidation>
    <dataValidation type="list" allowBlank="1" showInputMessage="1" sqref="E12:E13 E23:E24" xr:uid="{BEACE3BB-FF57-4E22-A2D2-1D49F1080866}">
      <formula1>Geology</formula1>
    </dataValidation>
    <dataValidation type="list" allowBlank="1" showInputMessage="1" sqref="H13 H24" xr:uid="{4CCA1B3A-E9A6-4225-86D3-5D59B44780F2}">
      <formula1>"[select],kg,Tonne"</formula1>
    </dataValidation>
  </dataValidations>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tabColor theme="4"/>
  </sheetPr>
  <dimension ref="A2:W75"/>
  <sheetViews>
    <sheetView zoomScale="85" zoomScaleNormal="85" workbookViewId="0"/>
  </sheetViews>
  <sheetFormatPr baseColWidth="10" defaultColWidth="9.1640625" defaultRowHeight="16"/>
  <cols>
    <col min="1" max="1" width="2.6640625" style="141" customWidth="1"/>
    <col min="2" max="2" width="2.6640625" style="1" customWidth="1"/>
    <col min="3" max="3" width="30.6640625" style="1" customWidth="1"/>
    <col min="4" max="4" width="1.6640625" style="1" customWidth="1"/>
    <col min="5" max="6" width="15.6640625" style="1" customWidth="1"/>
    <col min="7" max="19" width="10.6640625" style="1" customWidth="1"/>
    <col min="20" max="20" width="2.6640625" style="1" customWidth="1"/>
    <col min="21" max="21" width="10.6640625" style="1" customWidth="1"/>
    <col min="22" max="22" width="13.33203125" style="1" customWidth="1"/>
    <col min="23" max="24" width="2.6640625" style="1" customWidth="1"/>
    <col min="25" max="16384" width="9.1640625" style="1"/>
  </cols>
  <sheetData>
    <row r="2" spans="2:23">
      <c r="B2" s="11"/>
      <c r="C2" s="12"/>
      <c r="D2" s="12"/>
      <c r="E2" s="12"/>
      <c r="F2" s="12"/>
      <c r="G2" s="12"/>
      <c r="H2" s="12"/>
      <c r="I2" s="12"/>
      <c r="J2" s="12"/>
      <c r="K2" s="12"/>
      <c r="L2" s="12"/>
      <c r="M2" s="12"/>
      <c r="N2" s="12"/>
      <c r="O2" s="12"/>
      <c r="P2" s="12"/>
      <c r="Q2" s="12"/>
      <c r="R2" s="12"/>
      <c r="S2" s="12"/>
      <c r="T2" s="12"/>
      <c r="U2" s="12"/>
      <c r="V2" s="12"/>
      <c r="W2" s="13"/>
    </row>
    <row r="3" spans="2:23" ht="23">
      <c r="B3" s="14"/>
      <c r="C3" s="15" t="s">
        <v>9</v>
      </c>
      <c r="D3" s="16"/>
      <c r="E3" s="16"/>
      <c r="F3" s="16"/>
      <c r="G3" s="16"/>
      <c r="H3" s="17" t="s">
        <v>1602</v>
      </c>
      <c r="I3" s="16"/>
      <c r="J3" s="16"/>
      <c r="K3" s="16"/>
      <c r="L3" s="16"/>
      <c r="M3" s="16"/>
      <c r="N3" s="16"/>
      <c r="O3" s="16"/>
      <c r="P3" s="16"/>
      <c r="Q3" s="16"/>
      <c r="R3" s="16"/>
      <c r="S3" s="16"/>
      <c r="T3" s="16"/>
      <c r="U3" s="16"/>
      <c r="V3" s="16"/>
      <c r="W3" s="18"/>
    </row>
    <row r="4" spans="2:23" ht="128.5" customHeight="1">
      <c r="B4" s="14"/>
      <c r="C4" s="15" t="s">
        <v>11</v>
      </c>
      <c r="D4" s="16"/>
      <c r="E4" s="16"/>
      <c r="F4" s="16"/>
      <c r="G4" s="16"/>
      <c r="H4" s="690" t="s">
        <v>1603</v>
      </c>
      <c r="I4" s="690"/>
      <c r="J4" s="690"/>
      <c r="K4" s="690"/>
      <c r="L4" s="690"/>
      <c r="M4" s="690"/>
      <c r="N4" s="690"/>
      <c r="O4" s="690"/>
      <c r="P4" s="690"/>
      <c r="Q4" s="690"/>
      <c r="R4" s="690"/>
      <c r="S4" s="690"/>
      <c r="T4" s="16"/>
      <c r="U4" s="16"/>
      <c r="V4" s="16"/>
      <c r="W4" s="18"/>
    </row>
    <row r="5" spans="2:23">
      <c r="B5" s="14"/>
      <c r="C5" s="16" t="s">
        <v>1604</v>
      </c>
      <c r="D5" s="16"/>
      <c r="E5" s="16"/>
      <c r="F5" s="16"/>
      <c r="G5" s="16"/>
      <c r="H5" s="16"/>
      <c r="I5" s="16"/>
      <c r="J5" s="16"/>
      <c r="K5" s="16"/>
      <c r="L5" s="16"/>
      <c r="M5" s="16"/>
      <c r="N5" s="16"/>
      <c r="O5" s="16"/>
      <c r="P5" s="16"/>
      <c r="Q5" s="16"/>
      <c r="R5" s="16"/>
      <c r="S5" s="16"/>
      <c r="T5" s="16"/>
      <c r="U5" s="16"/>
      <c r="V5" s="16"/>
      <c r="W5" s="18"/>
    </row>
    <row r="6" spans="2:23" ht="15" customHeight="1">
      <c r="B6" s="14"/>
      <c r="C6" s="19"/>
      <c r="D6" s="16"/>
      <c r="E6" s="16"/>
      <c r="F6" s="48" t="s">
        <v>897</v>
      </c>
      <c r="G6" s="16"/>
      <c r="H6" s="742" t="s">
        <v>1605</v>
      </c>
      <c r="I6" s="743"/>
      <c r="J6" s="743"/>
      <c r="K6" s="743"/>
      <c r="L6" s="743"/>
      <c r="M6" s="743"/>
      <c r="N6" s="743"/>
      <c r="O6" s="743"/>
      <c r="P6" s="743"/>
      <c r="Q6" s="743"/>
      <c r="R6" s="743"/>
      <c r="S6" s="744"/>
      <c r="T6" s="16"/>
      <c r="U6" s="16"/>
      <c r="V6" s="16"/>
      <c r="W6" s="18"/>
    </row>
    <row r="7" spans="2:23" ht="23">
      <c r="B7" s="14"/>
      <c r="C7" s="19" t="s">
        <v>1606</v>
      </c>
      <c r="D7" s="16"/>
      <c r="E7" s="16"/>
      <c r="F7" s="16"/>
      <c r="G7" s="16"/>
      <c r="H7" s="16"/>
      <c r="I7" s="16"/>
      <c r="J7" s="16"/>
      <c r="K7" s="16"/>
      <c r="L7" s="16"/>
      <c r="M7" s="16"/>
      <c r="N7" s="16"/>
      <c r="O7" s="16"/>
      <c r="P7" s="16"/>
      <c r="Q7" s="16"/>
      <c r="R7" s="16"/>
      <c r="S7" s="16"/>
      <c r="T7" s="16"/>
      <c r="U7" s="16"/>
      <c r="V7" s="16"/>
      <c r="W7" s="18"/>
    </row>
    <row r="8" spans="2:23">
      <c r="B8" s="14"/>
      <c r="C8" s="16"/>
      <c r="D8" s="16"/>
      <c r="E8" s="16"/>
      <c r="F8" s="16"/>
      <c r="G8" s="16"/>
      <c r="H8" s="16"/>
      <c r="I8" s="16"/>
      <c r="J8" s="16"/>
      <c r="K8" s="16"/>
      <c r="L8" s="16"/>
      <c r="M8" s="16"/>
      <c r="N8" s="16"/>
      <c r="O8" s="16"/>
      <c r="P8" s="16"/>
      <c r="Q8" s="16"/>
      <c r="R8" s="16"/>
      <c r="S8" s="16"/>
      <c r="T8" s="16"/>
      <c r="U8" s="16"/>
      <c r="V8" s="16"/>
      <c r="W8" s="18"/>
    </row>
    <row r="9" spans="2:23" ht="18">
      <c r="B9" s="14"/>
      <c r="C9" s="33" t="s">
        <v>1607</v>
      </c>
      <c r="D9" s="16"/>
      <c r="E9" s="16"/>
      <c r="F9" s="16"/>
      <c r="G9" s="16"/>
      <c r="H9" s="16"/>
      <c r="I9" s="16"/>
      <c r="J9" s="16"/>
      <c r="K9" s="16"/>
      <c r="L9" s="16"/>
      <c r="M9" s="16"/>
      <c r="N9" s="16"/>
      <c r="O9" s="16"/>
      <c r="P9" s="16"/>
      <c r="Q9" s="16"/>
      <c r="R9" s="16"/>
      <c r="S9" s="16"/>
      <c r="T9" s="16"/>
      <c r="U9" s="16"/>
      <c r="V9" s="16"/>
      <c r="W9" s="18"/>
    </row>
    <row r="10" spans="2:23">
      <c r="B10" s="14"/>
      <c r="C10" s="16"/>
      <c r="D10" s="16"/>
      <c r="E10" s="624" t="s">
        <v>1589</v>
      </c>
      <c r="F10" s="624" t="s">
        <v>1590</v>
      </c>
      <c r="G10" s="624" t="s">
        <v>477</v>
      </c>
      <c r="H10" s="667" t="s">
        <v>1274</v>
      </c>
      <c r="I10" s="667"/>
      <c r="J10" s="667"/>
      <c r="K10" s="667"/>
      <c r="L10" s="667"/>
      <c r="M10" s="667"/>
      <c r="N10" s="667"/>
      <c r="O10" s="667"/>
      <c r="P10" s="667"/>
      <c r="Q10" s="667"/>
      <c r="R10" s="667"/>
      <c r="S10" s="667"/>
      <c r="T10" s="16"/>
      <c r="U10" s="111" t="s">
        <v>1608</v>
      </c>
      <c r="V10" s="111" t="s">
        <v>1609</v>
      </c>
      <c r="W10" s="18"/>
    </row>
    <row r="11" spans="2:23">
      <c r="B11" s="14"/>
      <c r="C11" s="16" t="s">
        <v>1610</v>
      </c>
      <c r="D11" s="16"/>
      <c r="E11" s="625"/>
      <c r="F11" s="625"/>
      <c r="G11" s="625"/>
      <c r="H11" s="111" t="s">
        <v>557</v>
      </c>
      <c r="I11" s="111" t="s">
        <v>558</v>
      </c>
      <c r="J11" s="111" t="s">
        <v>559</v>
      </c>
      <c r="K11" s="111" t="s">
        <v>560</v>
      </c>
      <c r="L11" s="111" t="s">
        <v>561</v>
      </c>
      <c r="M11" s="111" t="s">
        <v>562</v>
      </c>
      <c r="N11" s="111" t="s">
        <v>563</v>
      </c>
      <c r="O11" s="111" t="s">
        <v>564</v>
      </c>
      <c r="P11" s="111" t="s">
        <v>565</v>
      </c>
      <c r="Q11" s="111" t="s">
        <v>566</v>
      </c>
      <c r="R11" s="111" t="s">
        <v>567</v>
      </c>
      <c r="S11" s="111" t="s">
        <v>568</v>
      </c>
      <c r="T11" s="16"/>
      <c r="U11" s="10" t="s">
        <v>1611</v>
      </c>
      <c r="V11" s="10" t="s">
        <v>1291</v>
      </c>
      <c r="W11" s="18"/>
    </row>
    <row r="12" spans="2:23">
      <c r="B12" s="14"/>
      <c r="C12" s="388" t="s">
        <v>1612</v>
      </c>
      <c r="D12" s="16"/>
      <c r="E12" s="252">
        <v>241.91666666666666</v>
      </c>
      <c r="F12" s="101" t="e">
        <f>AVERAGE(H12:S12)</f>
        <v>#DIV/0!</v>
      </c>
      <c r="G12" s="392" t="s">
        <v>1592</v>
      </c>
      <c r="H12" s="393"/>
      <c r="I12" s="394"/>
      <c r="J12" s="394"/>
      <c r="K12" s="394"/>
      <c r="L12" s="394"/>
      <c r="M12" s="394"/>
      <c r="N12" s="394"/>
      <c r="O12" s="394"/>
      <c r="P12" s="394"/>
      <c r="Q12" s="394"/>
      <c r="R12" s="394"/>
      <c r="S12" s="394"/>
      <c r="T12" s="16"/>
      <c r="U12" s="102">
        <v>14.5</v>
      </c>
      <c r="V12" s="4">
        <v>165.1299638543135</v>
      </c>
      <c r="W12" s="18"/>
    </row>
    <row r="13" spans="2:23">
      <c r="B13" s="14"/>
      <c r="C13" s="389" t="s">
        <v>1613</v>
      </c>
      <c r="D13" s="16"/>
      <c r="E13" s="252">
        <v>236.91666666666666</v>
      </c>
      <c r="F13" s="101" t="e">
        <f t="shared" ref="F13:F26" si="0">AVERAGE(H13:S13)</f>
        <v>#DIV/0!</v>
      </c>
      <c r="G13" s="392" t="s">
        <v>1592</v>
      </c>
      <c r="H13" s="395"/>
      <c r="I13" s="396"/>
      <c r="J13" s="396"/>
      <c r="K13" s="396"/>
      <c r="L13" s="396"/>
      <c r="M13" s="396"/>
      <c r="N13" s="396"/>
      <c r="O13" s="396"/>
      <c r="P13" s="396"/>
      <c r="Q13" s="396"/>
      <c r="R13" s="396"/>
      <c r="S13" s="396"/>
      <c r="T13" s="16"/>
      <c r="U13" s="102">
        <v>14.5</v>
      </c>
      <c r="V13" s="4">
        <v>165.1299638543135</v>
      </c>
      <c r="W13" s="18"/>
    </row>
    <row r="14" spans="2:23">
      <c r="B14" s="14"/>
      <c r="C14" s="388" t="s">
        <v>1614</v>
      </c>
      <c r="D14" s="16"/>
      <c r="E14" s="252">
        <v>231.33333333333334</v>
      </c>
      <c r="F14" s="101" t="e">
        <f t="shared" si="0"/>
        <v>#DIV/0!</v>
      </c>
      <c r="G14" s="392" t="s">
        <v>1592</v>
      </c>
      <c r="H14" s="395"/>
      <c r="I14" s="396"/>
      <c r="J14" s="396"/>
      <c r="K14" s="396"/>
      <c r="L14" s="396"/>
      <c r="M14" s="396"/>
      <c r="N14" s="396"/>
      <c r="O14" s="396"/>
      <c r="P14" s="396"/>
      <c r="Q14" s="396"/>
      <c r="R14" s="396"/>
      <c r="S14" s="396"/>
      <c r="T14" s="16"/>
      <c r="U14" s="102">
        <v>12.4</v>
      </c>
      <c r="V14" s="4">
        <v>120.76282160399167</v>
      </c>
      <c r="W14" s="18"/>
    </row>
    <row r="15" spans="2:23">
      <c r="B15" s="14"/>
      <c r="C15" s="388" t="s">
        <v>1615</v>
      </c>
      <c r="D15" s="16"/>
      <c r="E15" s="252">
        <v>219</v>
      </c>
      <c r="F15" s="101" t="e">
        <f t="shared" si="0"/>
        <v>#DIV/0!</v>
      </c>
      <c r="G15" s="392" t="s">
        <v>1592</v>
      </c>
      <c r="H15" s="395"/>
      <c r="I15" s="396"/>
      <c r="J15" s="396"/>
      <c r="K15" s="396"/>
      <c r="L15" s="396"/>
      <c r="M15" s="396"/>
      <c r="N15" s="396"/>
      <c r="O15" s="396"/>
      <c r="P15" s="396"/>
      <c r="Q15" s="396"/>
      <c r="R15" s="396"/>
      <c r="S15" s="396"/>
      <c r="T15" s="16"/>
      <c r="U15" s="102">
        <v>12.4</v>
      </c>
      <c r="V15" s="4">
        <v>120.76282160399167</v>
      </c>
      <c r="W15" s="18"/>
    </row>
    <row r="16" spans="2:23">
      <c r="B16" s="14"/>
      <c r="C16" s="388" t="s">
        <v>1616</v>
      </c>
      <c r="D16" s="16"/>
      <c r="E16" s="252">
        <v>212</v>
      </c>
      <c r="F16" s="101" t="e">
        <f t="shared" si="0"/>
        <v>#DIV/0!</v>
      </c>
      <c r="G16" s="392" t="s">
        <v>1592</v>
      </c>
      <c r="H16" s="395"/>
      <c r="I16" s="396"/>
      <c r="J16" s="396"/>
      <c r="K16" s="396"/>
      <c r="L16" s="396"/>
      <c r="M16" s="396"/>
      <c r="N16" s="396"/>
      <c r="O16" s="396"/>
      <c r="P16" s="396"/>
      <c r="Q16" s="396"/>
      <c r="R16" s="396"/>
      <c r="S16" s="396"/>
      <c r="T16" s="16"/>
      <c r="U16" s="102">
        <v>12.4</v>
      </c>
      <c r="V16" s="4">
        <v>120.76282160399167</v>
      </c>
      <c r="W16" s="18"/>
    </row>
    <row r="17" spans="2:23">
      <c r="B17" s="14"/>
      <c r="C17" s="388" t="s">
        <v>1617</v>
      </c>
      <c r="D17" s="16"/>
      <c r="E17" s="252">
        <v>212.16666666666666</v>
      </c>
      <c r="F17" s="101" t="e">
        <f t="shared" si="0"/>
        <v>#DIV/0!</v>
      </c>
      <c r="G17" s="392" t="s">
        <v>1592</v>
      </c>
      <c r="H17" s="395"/>
      <c r="I17" s="396"/>
      <c r="J17" s="396"/>
      <c r="K17" s="396"/>
      <c r="L17" s="396"/>
      <c r="M17" s="396"/>
      <c r="N17" s="396"/>
      <c r="O17" s="396"/>
      <c r="P17" s="396"/>
      <c r="Q17" s="396"/>
      <c r="R17" s="396"/>
      <c r="S17" s="396"/>
      <c r="T17" s="16"/>
      <c r="U17" s="102">
        <v>12.4</v>
      </c>
      <c r="V17" s="4">
        <v>120.76282160399167</v>
      </c>
      <c r="W17" s="18"/>
    </row>
    <row r="18" spans="2:23">
      <c r="B18" s="14"/>
      <c r="C18" s="388" t="s">
        <v>1618</v>
      </c>
      <c r="D18" s="16"/>
      <c r="E18" s="252">
        <v>202.5</v>
      </c>
      <c r="F18" s="101" t="e">
        <f t="shared" si="0"/>
        <v>#DIV/0!</v>
      </c>
      <c r="G18" s="392" t="s">
        <v>1592</v>
      </c>
      <c r="H18" s="395"/>
      <c r="I18" s="396"/>
      <c r="J18" s="396"/>
      <c r="K18" s="396"/>
      <c r="L18" s="396"/>
      <c r="M18" s="396"/>
      <c r="N18" s="396"/>
      <c r="O18" s="396"/>
      <c r="P18" s="396"/>
      <c r="Q18" s="396"/>
      <c r="R18" s="396"/>
      <c r="S18" s="396"/>
      <c r="T18" s="16"/>
      <c r="U18" s="102">
        <v>12.4</v>
      </c>
      <c r="V18" s="4">
        <v>120.76282160399167</v>
      </c>
      <c r="W18" s="18"/>
    </row>
    <row r="19" spans="2:23">
      <c r="B19" s="14"/>
      <c r="C19" s="388" t="s">
        <v>1619</v>
      </c>
      <c r="D19" s="16"/>
      <c r="E19" s="252">
        <v>213.91666666666666</v>
      </c>
      <c r="F19" s="101" t="e">
        <f t="shared" si="0"/>
        <v>#DIV/0!</v>
      </c>
      <c r="G19" s="392" t="s">
        <v>1592</v>
      </c>
      <c r="H19" s="395"/>
      <c r="I19" s="396"/>
      <c r="J19" s="396"/>
      <c r="K19" s="396"/>
      <c r="L19" s="396"/>
      <c r="M19" s="396"/>
      <c r="N19" s="396"/>
      <c r="O19" s="396"/>
      <c r="P19" s="396"/>
      <c r="Q19" s="396"/>
      <c r="R19" s="396"/>
      <c r="S19" s="396"/>
      <c r="T19" s="16"/>
      <c r="U19" s="102">
        <v>12.4</v>
      </c>
      <c r="V19" s="4">
        <v>120.76282160399167</v>
      </c>
      <c r="W19" s="18"/>
    </row>
    <row r="20" spans="2:23">
      <c r="B20" s="14"/>
      <c r="C20" s="388" t="s">
        <v>1620</v>
      </c>
      <c r="D20" s="16"/>
      <c r="E20" s="252">
        <v>210.33333333333334</v>
      </c>
      <c r="F20" s="101" t="e">
        <f t="shared" si="0"/>
        <v>#DIV/0!</v>
      </c>
      <c r="G20" s="392" t="s">
        <v>1592</v>
      </c>
      <c r="H20" s="395"/>
      <c r="I20" s="396"/>
      <c r="J20" s="396"/>
      <c r="K20" s="396"/>
      <c r="L20" s="396"/>
      <c r="M20" s="396"/>
      <c r="N20" s="396"/>
      <c r="O20" s="396"/>
      <c r="P20" s="396"/>
      <c r="Q20" s="396"/>
      <c r="R20" s="396"/>
      <c r="S20" s="396"/>
      <c r="T20" s="16"/>
      <c r="U20" s="102">
        <v>12.4</v>
      </c>
      <c r="V20" s="4">
        <v>120.76282160399167</v>
      </c>
      <c r="W20" s="18"/>
    </row>
    <row r="21" spans="2:23">
      <c r="B21" s="14"/>
      <c r="C21" s="388" t="s">
        <v>1621</v>
      </c>
      <c r="D21" s="16"/>
      <c r="E21" s="252">
        <v>433.83333333333331</v>
      </c>
      <c r="F21" s="101" t="e">
        <f t="shared" si="0"/>
        <v>#DIV/0!</v>
      </c>
      <c r="G21" s="392" t="s">
        <v>1592</v>
      </c>
      <c r="H21" s="395"/>
      <c r="I21" s="396"/>
      <c r="J21" s="396"/>
      <c r="K21" s="396"/>
      <c r="L21" s="396"/>
      <c r="M21" s="396"/>
      <c r="N21" s="396"/>
      <c r="O21" s="396"/>
      <c r="P21" s="396"/>
      <c r="Q21" s="396"/>
      <c r="R21" s="396"/>
      <c r="S21" s="396"/>
      <c r="T21" s="16"/>
      <c r="U21" s="102">
        <v>12.4</v>
      </c>
      <c r="V21" s="4">
        <v>120.76282160399167</v>
      </c>
      <c r="W21" s="18"/>
    </row>
    <row r="22" spans="2:23">
      <c r="B22" s="14"/>
      <c r="C22" s="388" t="s">
        <v>1622</v>
      </c>
      <c r="D22" s="16"/>
      <c r="E22" s="252">
        <v>351.66666666666669</v>
      </c>
      <c r="F22" s="101" t="e">
        <f t="shared" si="0"/>
        <v>#DIV/0!</v>
      </c>
      <c r="G22" s="392" t="s">
        <v>1592</v>
      </c>
      <c r="H22" s="395"/>
      <c r="I22" s="396"/>
      <c r="J22" s="396"/>
      <c r="K22" s="396"/>
      <c r="L22" s="396"/>
      <c r="M22" s="396"/>
      <c r="N22" s="396"/>
      <c r="O22" s="396"/>
      <c r="P22" s="396"/>
      <c r="Q22" s="396"/>
      <c r="R22" s="396"/>
      <c r="S22" s="396"/>
      <c r="T22" s="16"/>
      <c r="U22" s="102">
        <v>12.4</v>
      </c>
      <c r="V22" s="4">
        <v>120.76282160399167</v>
      </c>
      <c r="W22" s="18"/>
    </row>
    <row r="23" spans="2:23">
      <c r="B23" s="14"/>
      <c r="C23" s="388" t="s">
        <v>1623</v>
      </c>
      <c r="D23" s="16"/>
      <c r="E23" s="252">
        <v>303.91666666666669</v>
      </c>
      <c r="F23" s="101" t="e">
        <f t="shared" si="0"/>
        <v>#DIV/0!</v>
      </c>
      <c r="G23" s="392" t="s">
        <v>1592</v>
      </c>
      <c r="H23" s="395"/>
      <c r="I23" s="396"/>
      <c r="J23" s="396"/>
      <c r="K23" s="396"/>
      <c r="L23" s="396"/>
      <c r="M23" s="396"/>
      <c r="N23" s="396"/>
      <c r="O23" s="396"/>
      <c r="P23" s="396"/>
      <c r="Q23" s="396"/>
      <c r="R23" s="396"/>
      <c r="S23" s="396"/>
      <c r="T23" s="16"/>
      <c r="U23" s="102">
        <v>12.4</v>
      </c>
      <c r="V23" s="4">
        <v>120.76282160399167</v>
      </c>
      <c r="W23" s="18"/>
    </row>
    <row r="24" spans="2:23">
      <c r="B24" s="14"/>
      <c r="C24" s="388" t="s">
        <v>1624</v>
      </c>
      <c r="D24" s="16"/>
      <c r="E24" s="252">
        <v>347.75</v>
      </c>
      <c r="F24" s="101" t="e">
        <f t="shared" si="0"/>
        <v>#DIV/0!</v>
      </c>
      <c r="G24" s="392" t="s">
        <v>1592</v>
      </c>
      <c r="H24" s="395"/>
      <c r="I24" s="396"/>
      <c r="J24" s="396"/>
      <c r="K24" s="396"/>
      <c r="L24" s="396"/>
      <c r="M24" s="396"/>
      <c r="N24" s="396"/>
      <c r="O24" s="396"/>
      <c r="P24" s="396"/>
      <c r="Q24" s="396"/>
      <c r="R24" s="396"/>
      <c r="S24" s="396"/>
      <c r="T24" s="16"/>
      <c r="U24" s="102">
        <v>12.4</v>
      </c>
      <c r="V24" s="4">
        <v>120.76282160399167</v>
      </c>
      <c r="W24" s="18"/>
    </row>
    <row r="25" spans="2:23">
      <c r="B25" s="14"/>
      <c r="C25" s="388" t="s">
        <v>1625</v>
      </c>
      <c r="D25" s="16"/>
      <c r="E25" s="252">
        <v>305.41666666666669</v>
      </c>
      <c r="F25" s="101" t="e">
        <f t="shared" si="0"/>
        <v>#DIV/0!</v>
      </c>
      <c r="G25" s="392" t="s">
        <v>1592</v>
      </c>
      <c r="H25" s="395"/>
      <c r="I25" s="396"/>
      <c r="J25" s="396"/>
      <c r="K25" s="396"/>
      <c r="L25" s="396"/>
      <c r="M25" s="396"/>
      <c r="N25" s="396"/>
      <c r="O25" s="396"/>
      <c r="P25" s="396"/>
      <c r="Q25" s="396"/>
      <c r="R25" s="396"/>
      <c r="S25" s="396"/>
      <c r="T25" s="16"/>
      <c r="U25" s="102">
        <v>12.4</v>
      </c>
      <c r="V25" s="4">
        <v>120.76282160399167</v>
      </c>
      <c r="W25" s="18"/>
    </row>
    <row r="26" spans="2:23">
      <c r="B26" s="14"/>
      <c r="C26" s="388" t="s">
        <v>1626</v>
      </c>
      <c r="D26" s="16"/>
      <c r="E26" s="252">
        <v>276.25</v>
      </c>
      <c r="F26" s="101" t="e">
        <f t="shared" si="0"/>
        <v>#DIV/0!</v>
      </c>
      <c r="G26" s="392" t="s">
        <v>1592</v>
      </c>
      <c r="H26" s="395"/>
      <c r="I26" s="396"/>
      <c r="J26" s="396"/>
      <c r="K26" s="396"/>
      <c r="L26" s="396"/>
      <c r="M26" s="396"/>
      <c r="N26" s="396"/>
      <c r="O26" s="396"/>
      <c r="P26" s="396"/>
      <c r="Q26" s="396"/>
      <c r="R26" s="396"/>
      <c r="S26" s="396"/>
      <c r="T26" s="16"/>
      <c r="U26" s="102">
        <v>12.4</v>
      </c>
      <c r="V26" s="4">
        <v>120.76282160399167</v>
      </c>
      <c r="W26" s="18"/>
    </row>
    <row r="27" spans="2:23">
      <c r="B27" s="14"/>
      <c r="C27" s="16"/>
      <c r="D27" s="16"/>
      <c r="E27" s="16"/>
      <c r="F27" s="397"/>
      <c r="G27" s="397"/>
      <c r="H27" s="397"/>
      <c r="I27" s="397"/>
      <c r="J27" s="397"/>
      <c r="K27" s="397"/>
      <c r="L27" s="397"/>
      <c r="M27" s="397"/>
      <c r="N27" s="397"/>
      <c r="O27" s="397"/>
      <c r="P27" s="397"/>
      <c r="Q27" s="397"/>
      <c r="R27" s="397"/>
      <c r="S27" s="397"/>
      <c r="T27" s="16"/>
      <c r="U27" s="16"/>
      <c r="V27" s="16"/>
      <c r="W27" s="18"/>
    </row>
    <row r="28" spans="2:23">
      <c r="B28" s="14"/>
      <c r="C28" s="103" t="s">
        <v>1627</v>
      </c>
      <c r="D28" s="16"/>
      <c r="E28" s="391">
        <v>266.59444444444438</v>
      </c>
      <c r="F28" s="101" t="e">
        <f>AVERAGE(H28:S28)</f>
        <v>#DIV/0!</v>
      </c>
      <c r="G28" s="392" t="s">
        <v>1592</v>
      </c>
      <c r="H28" s="101" t="e">
        <f t="shared" ref="H28:S28" si="1">AVERAGE(H12:H26)</f>
        <v>#DIV/0!</v>
      </c>
      <c r="I28" s="101" t="e">
        <f t="shared" si="1"/>
        <v>#DIV/0!</v>
      </c>
      <c r="J28" s="101" t="e">
        <f t="shared" si="1"/>
        <v>#DIV/0!</v>
      </c>
      <c r="K28" s="101" t="e">
        <f t="shared" si="1"/>
        <v>#DIV/0!</v>
      </c>
      <c r="L28" s="101" t="e">
        <f t="shared" si="1"/>
        <v>#DIV/0!</v>
      </c>
      <c r="M28" s="101" t="e">
        <f t="shared" si="1"/>
        <v>#DIV/0!</v>
      </c>
      <c r="N28" s="101" t="e">
        <f t="shared" si="1"/>
        <v>#DIV/0!</v>
      </c>
      <c r="O28" s="101" t="e">
        <f t="shared" si="1"/>
        <v>#DIV/0!</v>
      </c>
      <c r="P28" s="101" t="e">
        <f t="shared" si="1"/>
        <v>#DIV/0!</v>
      </c>
      <c r="Q28" s="101" t="e">
        <f t="shared" si="1"/>
        <v>#DIV/0!</v>
      </c>
      <c r="R28" s="101" t="e">
        <f t="shared" si="1"/>
        <v>#DIV/0!</v>
      </c>
      <c r="S28" s="101" t="e">
        <f t="shared" si="1"/>
        <v>#DIV/0!</v>
      </c>
      <c r="T28" s="16"/>
      <c r="U28" s="16"/>
      <c r="V28" s="16"/>
      <c r="W28" s="18"/>
    </row>
    <row r="29" spans="2:23">
      <c r="B29" s="14"/>
      <c r="C29" s="16"/>
      <c r="D29" s="16"/>
      <c r="E29" s="16"/>
      <c r="F29" s="397"/>
      <c r="G29" s="397"/>
      <c r="H29" s="397"/>
      <c r="I29" s="397"/>
      <c r="J29" s="397"/>
      <c r="K29" s="397"/>
      <c r="L29" s="397"/>
      <c r="M29" s="397"/>
      <c r="N29" s="397"/>
      <c r="O29" s="397"/>
      <c r="P29" s="397"/>
      <c r="Q29" s="397"/>
      <c r="R29" s="397"/>
      <c r="S29" s="397"/>
      <c r="T29" s="16"/>
      <c r="U29" s="16"/>
      <c r="V29" s="16"/>
      <c r="W29" s="18"/>
    </row>
    <row r="30" spans="2:23" ht="18">
      <c r="B30" s="14"/>
      <c r="C30" s="33" t="s">
        <v>1593</v>
      </c>
      <c r="D30" s="16"/>
      <c r="E30" s="16"/>
      <c r="F30" s="397"/>
      <c r="G30" s="397"/>
      <c r="H30" s="397"/>
      <c r="I30" s="397"/>
      <c r="J30" s="397"/>
      <c r="K30" s="397"/>
      <c r="L30" s="397"/>
      <c r="M30" s="397"/>
      <c r="N30" s="397"/>
      <c r="O30" s="397"/>
      <c r="P30" s="397"/>
      <c r="Q30" s="397"/>
      <c r="R30" s="397"/>
      <c r="S30" s="397"/>
      <c r="T30" s="16"/>
      <c r="U30" s="16"/>
      <c r="V30" s="16"/>
      <c r="W30" s="18"/>
    </row>
    <row r="31" spans="2:23">
      <c r="B31" s="14"/>
      <c r="C31" s="16"/>
      <c r="D31" s="16"/>
      <c r="E31" s="624" t="s">
        <v>1589</v>
      </c>
      <c r="F31" s="746" t="s">
        <v>1589</v>
      </c>
      <c r="G31" s="746" t="s">
        <v>477</v>
      </c>
      <c r="H31" s="745" t="s">
        <v>1274</v>
      </c>
      <c r="I31" s="745"/>
      <c r="J31" s="745"/>
      <c r="K31" s="745"/>
      <c r="L31" s="745"/>
      <c r="M31" s="745"/>
      <c r="N31" s="745"/>
      <c r="O31" s="745"/>
      <c r="P31" s="745"/>
      <c r="Q31" s="745"/>
      <c r="R31" s="745"/>
      <c r="S31" s="745"/>
      <c r="T31" s="16"/>
      <c r="U31" s="16"/>
      <c r="V31" s="16"/>
      <c r="W31" s="18"/>
    </row>
    <row r="32" spans="2:23">
      <c r="B32" s="14"/>
      <c r="C32" s="16"/>
      <c r="D32" s="16"/>
      <c r="E32" s="625"/>
      <c r="F32" s="747"/>
      <c r="G32" s="747"/>
      <c r="H32" s="398" t="s">
        <v>557</v>
      </c>
      <c r="I32" s="398" t="s">
        <v>558</v>
      </c>
      <c r="J32" s="398" t="s">
        <v>559</v>
      </c>
      <c r="K32" s="398" t="s">
        <v>560</v>
      </c>
      <c r="L32" s="398" t="s">
        <v>561</v>
      </c>
      <c r="M32" s="398" t="s">
        <v>562</v>
      </c>
      <c r="N32" s="398" t="s">
        <v>563</v>
      </c>
      <c r="O32" s="398" t="s">
        <v>564</v>
      </c>
      <c r="P32" s="398" t="s">
        <v>565</v>
      </c>
      <c r="Q32" s="398" t="s">
        <v>566</v>
      </c>
      <c r="R32" s="398" t="s">
        <v>567</v>
      </c>
      <c r="S32" s="398" t="s">
        <v>568</v>
      </c>
      <c r="T32" s="16"/>
      <c r="U32" s="16"/>
      <c r="V32" s="16"/>
      <c r="W32" s="18"/>
    </row>
    <row r="33" spans="2:23">
      <c r="B33" s="14"/>
      <c r="C33" s="43" t="str">
        <f t="shared" ref="C33:C47" si="2">C12</f>
        <v xml:space="preserve">Processing Tank 101    </v>
      </c>
      <c r="D33" s="16"/>
      <c r="E33" s="172">
        <v>10.419166666666667</v>
      </c>
      <c r="F33" s="101" t="e">
        <f>AVERAGE(H33:S33)</f>
        <v>#DIV/0!</v>
      </c>
      <c r="G33" s="392" t="s">
        <v>1593</v>
      </c>
      <c r="H33" s="393"/>
      <c r="I33" s="394"/>
      <c r="J33" s="394"/>
      <c r="K33" s="394"/>
      <c r="L33" s="394"/>
      <c r="M33" s="394"/>
      <c r="N33" s="394"/>
      <c r="O33" s="394"/>
      <c r="P33" s="394"/>
      <c r="Q33" s="394"/>
      <c r="R33" s="394"/>
      <c r="S33" s="394"/>
      <c r="T33" s="16"/>
      <c r="U33" s="16"/>
      <c r="V33" s="16"/>
      <c r="W33" s="18"/>
    </row>
    <row r="34" spans="2:23">
      <c r="B34" s="14"/>
      <c r="C34" s="43" t="str">
        <f t="shared" si="2"/>
        <v xml:space="preserve">Processing Tank 102    </v>
      </c>
      <c r="D34" s="16"/>
      <c r="E34" s="172">
        <v>10.505833333333333</v>
      </c>
      <c r="F34" s="101" t="e">
        <f t="shared" ref="F34:F47" si="3">AVERAGE(H34:S34)</f>
        <v>#DIV/0!</v>
      </c>
      <c r="G34" s="392" t="s">
        <v>1593</v>
      </c>
      <c r="H34" s="395"/>
      <c r="I34" s="396"/>
      <c r="J34" s="396"/>
      <c r="K34" s="396"/>
      <c r="L34" s="396"/>
      <c r="M34" s="396"/>
      <c r="N34" s="396"/>
      <c r="O34" s="396"/>
      <c r="P34" s="396"/>
      <c r="Q34" s="396"/>
      <c r="R34" s="396"/>
      <c r="S34" s="396"/>
      <c r="T34" s="16"/>
      <c r="U34" s="16"/>
      <c r="V34" s="16"/>
      <c r="W34" s="18"/>
    </row>
    <row r="35" spans="2:23">
      <c r="B35" s="14"/>
      <c r="C35" s="43" t="str">
        <f t="shared" si="2"/>
        <v xml:space="preserve">Processing Tank 1    </v>
      </c>
      <c r="D35" s="16"/>
      <c r="E35" s="172">
        <v>10.473333333333334</v>
      </c>
      <c r="F35" s="101" t="e">
        <f t="shared" si="3"/>
        <v>#DIV/0!</v>
      </c>
      <c r="G35" s="392" t="s">
        <v>1593</v>
      </c>
      <c r="H35" s="395"/>
      <c r="I35" s="396"/>
      <c r="J35" s="396"/>
      <c r="K35" s="396"/>
      <c r="L35" s="396"/>
      <c r="M35" s="396"/>
      <c r="N35" s="396"/>
      <c r="O35" s="396"/>
      <c r="P35" s="396"/>
      <c r="Q35" s="396"/>
      <c r="R35" s="396"/>
      <c r="S35" s="396"/>
      <c r="T35" s="16"/>
      <c r="U35" s="16"/>
      <c r="V35" s="16"/>
      <c r="W35" s="18"/>
    </row>
    <row r="36" spans="2:23">
      <c r="B36" s="14"/>
      <c r="C36" s="43" t="str">
        <f t="shared" si="2"/>
        <v xml:space="preserve">Processing Tank 2    </v>
      </c>
      <c r="D36" s="16"/>
      <c r="E36" s="172">
        <v>10.442499999999999</v>
      </c>
      <c r="F36" s="101" t="e">
        <f t="shared" si="3"/>
        <v>#DIV/0!</v>
      </c>
      <c r="G36" s="392" t="s">
        <v>1593</v>
      </c>
      <c r="H36" s="395"/>
      <c r="I36" s="396"/>
      <c r="J36" s="396"/>
      <c r="K36" s="396"/>
      <c r="L36" s="396"/>
      <c r="M36" s="396"/>
      <c r="N36" s="396"/>
      <c r="O36" s="396"/>
      <c r="P36" s="396"/>
      <c r="Q36" s="396"/>
      <c r="R36" s="396"/>
      <c r="S36" s="396"/>
      <c r="T36" s="16"/>
      <c r="U36" s="16"/>
      <c r="V36" s="16"/>
      <c r="W36" s="18"/>
    </row>
    <row r="37" spans="2:23">
      <c r="B37" s="14"/>
      <c r="C37" s="43" t="str">
        <f t="shared" si="2"/>
        <v xml:space="preserve">Processing Tank 3    </v>
      </c>
      <c r="D37" s="16"/>
      <c r="E37" s="172">
        <v>10.465833333333334</v>
      </c>
      <c r="F37" s="101" t="e">
        <f t="shared" si="3"/>
        <v>#DIV/0!</v>
      </c>
      <c r="G37" s="392" t="s">
        <v>1593</v>
      </c>
      <c r="H37" s="395"/>
      <c r="I37" s="396"/>
      <c r="J37" s="396"/>
      <c r="K37" s="396"/>
      <c r="L37" s="396"/>
      <c r="M37" s="396"/>
      <c r="N37" s="396"/>
      <c r="O37" s="396"/>
      <c r="P37" s="396"/>
      <c r="Q37" s="396"/>
      <c r="R37" s="396"/>
      <c r="S37" s="396"/>
      <c r="T37" s="16"/>
      <c r="U37" s="16"/>
      <c r="V37" s="16"/>
      <c r="W37" s="18"/>
    </row>
    <row r="38" spans="2:23">
      <c r="B38" s="14"/>
      <c r="C38" s="43" t="str">
        <f t="shared" si="2"/>
        <v xml:space="preserve">Processing Tank 4    </v>
      </c>
      <c r="D38" s="16"/>
      <c r="E38" s="172">
        <v>10.466666666666667</v>
      </c>
      <c r="F38" s="101" t="e">
        <f t="shared" si="3"/>
        <v>#DIV/0!</v>
      </c>
      <c r="G38" s="392" t="s">
        <v>1593</v>
      </c>
      <c r="H38" s="395"/>
      <c r="I38" s="396"/>
      <c r="J38" s="396"/>
      <c r="K38" s="396"/>
      <c r="L38" s="396"/>
      <c r="M38" s="396"/>
      <c r="N38" s="396"/>
      <c r="O38" s="396"/>
      <c r="P38" s="396"/>
      <c r="Q38" s="396"/>
      <c r="R38" s="396"/>
      <c r="S38" s="396"/>
      <c r="T38" s="16"/>
      <c r="U38" s="16"/>
      <c r="V38" s="16"/>
      <c r="W38" s="18"/>
    </row>
    <row r="39" spans="2:23">
      <c r="B39" s="14"/>
      <c r="C39" s="43" t="str">
        <f t="shared" si="2"/>
        <v xml:space="preserve">Processing Tank 5    </v>
      </c>
      <c r="D39" s="16"/>
      <c r="E39" s="172">
        <v>10.437499999999998</v>
      </c>
      <c r="F39" s="101" t="e">
        <f t="shared" si="3"/>
        <v>#DIV/0!</v>
      </c>
      <c r="G39" s="392" t="s">
        <v>1593</v>
      </c>
      <c r="H39" s="395"/>
      <c r="I39" s="396"/>
      <c r="J39" s="396"/>
      <c r="K39" s="396"/>
      <c r="L39" s="396"/>
      <c r="M39" s="396"/>
      <c r="N39" s="396"/>
      <c r="O39" s="396"/>
      <c r="P39" s="396"/>
      <c r="Q39" s="396"/>
      <c r="R39" s="396"/>
      <c r="S39" s="396"/>
      <c r="T39" s="16"/>
      <c r="U39" s="16"/>
      <c r="V39" s="16"/>
      <c r="W39" s="18"/>
    </row>
    <row r="40" spans="2:23">
      <c r="B40" s="14"/>
      <c r="C40" s="43" t="str">
        <f t="shared" si="2"/>
        <v xml:space="preserve">Processing Tank 6    </v>
      </c>
      <c r="D40" s="16"/>
      <c r="E40" s="172">
        <v>10.429166666666667</v>
      </c>
      <c r="F40" s="101" t="e">
        <f t="shared" si="3"/>
        <v>#DIV/0!</v>
      </c>
      <c r="G40" s="392" t="s">
        <v>1593</v>
      </c>
      <c r="H40" s="395"/>
      <c r="I40" s="396"/>
      <c r="J40" s="396"/>
      <c r="K40" s="396"/>
      <c r="L40" s="396"/>
      <c r="M40" s="396"/>
      <c r="N40" s="396"/>
      <c r="O40" s="396"/>
      <c r="P40" s="396"/>
      <c r="Q40" s="396"/>
      <c r="R40" s="396"/>
      <c r="S40" s="396"/>
      <c r="T40" s="16"/>
      <c r="U40" s="16"/>
      <c r="V40" s="16"/>
      <c r="W40" s="18"/>
    </row>
    <row r="41" spans="2:23">
      <c r="B41" s="14"/>
      <c r="C41" s="43" t="str">
        <f t="shared" si="2"/>
        <v xml:space="preserve">Processing Tank 7    </v>
      </c>
      <c r="D41" s="16"/>
      <c r="E41" s="172">
        <v>10.391666666666667</v>
      </c>
      <c r="F41" s="101" t="e">
        <f t="shared" si="3"/>
        <v>#DIV/0!</v>
      </c>
      <c r="G41" s="392" t="s">
        <v>1593</v>
      </c>
      <c r="H41" s="395"/>
      <c r="I41" s="396"/>
      <c r="J41" s="396"/>
      <c r="K41" s="396"/>
      <c r="L41" s="396"/>
      <c r="M41" s="396"/>
      <c r="N41" s="396"/>
      <c r="O41" s="396"/>
      <c r="P41" s="396"/>
      <c r="Q41" s="396"/>
      <c r="R41" s="396"/>
      <c r="S41" s="396"/>
      <c r="T41" s="16"/>
      <c r="U41" s="16"/>
      <c r="V41" s="16"/>
      <c r="W41" s="18"/>
    </row>
    <row r="42" spans="2:23">
      <c r="B42" s="14"/>
      <c r="C42" s="43" t="str">
        <f t="shared" si="2"/>
        <v>Processing Tank 501</v>
      </c>
      <c r="D42" s="16"/>
      <c r="E42" s="172">
        <v>10.908333333333331</v>
      </c>
      <c r="F42" s="101" t="e">
        <f t="shared" si="3"/>
        <v>#DIV/0!</v>
      </c>
      <c r="G42" s="392" t="s">
        <v>1593</v>
      </c>
      <c r="H42" s="395"/>
      <c r="I42" s="396"/>
      <c r="J42" s="396"/>
      <c r="K42" s="396"/>
      <c r="L42" s="396"/>
      <c r="M42" s="396"/>
      <c r="N42" s="396"/>
      <c r="O42" s="396"/>
      <c r="P42" s="396"/>
      <c r="Q42" s="396"/>
      <c r="R42" s="396"/>
      <c r="S42" s="396"/>
      <c r="T42" s="16"/>
      <c r="U42" s="16"/>
      <c r="V42" s="16"/>
      <c r="W42" s="18"/>
    </row>
    <row r="43" spans="2:23">
      <c r="B43" s="14"/>
      <c r="C43" s="43" t="str">
        <f t="shared" si="2"/>
        <v>Processing Tank 502</v>
      </c>
      <c r="D43" s="16"/>
      <c r="E43" s="172">
        <v>10.729166666666666</v>
      </c>
      <c r="F43" s="101" t="e">
        <f t="shared" si="3"/>
        <v>#DIV/0!</v>
      </c>
      <c r="G43" s="392" t="s">
        <v>1593</v>
      </c>
      <c r="H43" s="395"/>
      <c r="I43" s="396"/>
      <c r="J43" s="396"/>
      <c r="K43" s="396"/>
      <c r="L43" s="396"/>
      <c r="M43" s="396"/>
      <c r="N43" s="396"/>
      <c r="O43" s="396"/>
      <c r="P43" s="396"/>
      <c r="Q43" s="396"/>
      <c r="R43" s="396"/>
      <c r="S43" s="396"/>
      <c r="T43" s="16"/>
      <c r="U43" s="16"/>
      <c r="V43" s="16"/>
      <c r="W43" s="18"/>
    </row>
    <row r="44" spans="2:23">
      <c r="B44" s="14"/>
      <c r="C44" s="43" t="str">
        <f t="shared" si="2"/>
        <v>Processing Tank 503</v>
      </c>
      <c r="D44" s="16"/>
      <c r="E44" s="172">
        <v>10.666666666666666</v>
      </c>
      <c r="F44" s="101" t="e">
        <f t="shared" si="3"/>
        <v>#DIV/0!</v>
      </c>
      <c r="G44" s="392" t="s">
        <v>1593</v>
      </c>
      <c r="H44" s="395"/>
      <c r="I44" s="396"/>
      <c r="J44" s="396"/>
      <c r="K44" s="396"/>
      <c r="L44" s="396"/>
      <c r="M44" s="396"/>
      <c r="N44" s="396"/>
      <c r="O44" s="396"/>
      <c r="P44" s="396"/>
      <c r="Q44" s="396"/>
      <c r="R44" s="396"/>
      <c r="S44" s="396"/>
      <c r="T44" s="16"/>
      <c r="U44" s="16"/>
      <c r="V44" s="16"/>
      <c r="W44" s="18"/>
    </row>
    <row r="45" spans="2:23">
      <c r="B45" s="14"/>
      <c r="C45" s="43" t="str">
        <f t="shared" si="2"/>
        <v>Processing Tank 504</v>
      </c>
      <c r="D45" s="16"/>
      <c r="E45" s="172">
        <v>10.688333333333333</v>
      </c>
      <c r="F45" s="101" t="e">
        <f t="shared" si="3"/>
        <v>#DIV/0!</v>
      </c>
      <c r="G45" s="392" t="s">
        <v>1593</v>
      </c>
      <c r="H45" s="395"/>
      <c r="I45" s="396"/>
      <c r="J45" s="396"/>
      <c r="K45" s="396"/>
      <c r="L45" s="396"/>
      <c r="M45" s="396"/>
      <c r="N45" s="396"/>
      <c r="O45" s="396"/>
      <c r="P45" s="396"/>
      <c r="Q45" s="396"/>
      <c r="R45" s="396"/>
      <c r="S45" s="396"/>
      <c r="T45" s="16"/>
      <c r="U45" s="16"/>
      <c r="V45" s="16"/>
      <c r="W45" s="18"/>
    </row>
    <row r="46" spans="2:23">
      <c r="B46" s="14"/>
      <c r="C46" s="43" t="str">
        <f t="shared" si="2"/>
        <v>Processing Tank 505</v>
      </c>
      <c r="D46" s="16"/>
      <c r="E46" s="172">
        <v>10.531666666666665</v>
      </c>
      <c r="F46" s="101" t="e">
        <f t="shared" si="3"/>
        <v>#DIV/0!</v>
      </c>
      <c r="G46" s="392" t="s">
        <v>1593</v>
      </c>
      <c r="H46" s="395"/>
      <c r="I46" s="396"/>
      <c r="J46" s="396"/>
      <c r="K46" s="396"/>
      <c r="L46" s="396"/>
      <c r="M46" s="396"/>
      <c r="N46" s="396"/>
      <c r="O46" s="396"/>
      <c r="P46" s="396"/>
      <c r="Q46" s="396"/>
      <c r="R46" s="396"/>
      <c r="S46" s="396"/>
      <c r="T46" s="16"/>
      <c r="U46" s="16"/>
      <c r="V46" s="16"/>
      <c r="W46" s="18"/>
    </row>
    <row r="47" spans="2:23">
      <c r="B47" s="14"/>
      <c r="C47" s="43" t="str">
        <f t="shared" si="2"/>
        <v>Processing Tank 506</v>
      </c>
      <c r="D47" s="16"/>
      <c r="E47" s="172">
        <v>10.525833333333333</v>
      </c>
      <c r="F47" s="101" t="e">
        <f t="shared" si="3"/>
        <v>#DIV/0!</v>
      </c>
      <c r="G47" s="392" t="s">
        <v>1593</v>
      </c>
      <c r="H47" s="395"/>
      <c r="I47" s="396"/>
      <c r="J47" s="396"/>
      <c r="K47" s="396"/>
      <c r="L47" s="396"/>
      <c r="M47" s="396"/>
      <c r="N47" s="396"/>
      <c r="O47" s="396"/>
      <c r="P47" s="396"/>
      <c r="Q47" s="396"/>
      <c r="R47" s="396"/>
      <c r="S47" s="396"/>
      <c r="T47" s="16"/>
      <c r="U47" s="16"/>
      <c r="V47" s="16"/>
      <c r="W47" s="18"/>
    </row>
    <row r="48" spans="2:23">
      <c r="B48" s="14"/>
      <c r="C48" s="16"/>
      <c r="D48" s="16"/>
      <c r="E48" s="16"/>
      <c r="F48" s="397"/>
      <c r="G48" s="397"/>
      <c r="H48" s="397"/>
      <c r="I48" s="397"/>
      <c r="J48" s="397"/>
      <c r="K48" s="397"/>
      <c r="L48" s="397"/>
      <c r="M48" s="397"/>
      <c r="N48" s="397"/>
      <c r="O48" s="397"/>
      <c r="P48" s="397"/>
      <c r="Q48" s="397"/>
      <c r="R48" s="397"/>
      <c r="S48" s="397"/>
      <c r="T48" s="16"/>
      <c r="U48" s="16"/>
      <c r="V48" s="16"/>
      <c r="W48" s="18"/>
    </row>
    <row r="49" spans="2:23">
      <c r="B49" s="14"/>
      <c r="C49" s="103" t="s">
        <v>1627</v>
      </c>
      <c r="D49" s="16"/>
      <c r="E49" s="162">
        <v>10.538777777777776</v>
      </c>
      <c r="F49" s="101" t="e">
        <f>AVERAGE(H49:S49)</f>
        <v>#DIV/0!</v>
      </c>
      <c r="G49" s="392" t="s">
        <v>1593</v>
      </c>
      <c r="H49" s="101" t="e">
        <f t="shared" ref="H49:S49" si="4">AVERAGE(H33:H47)</f>
        <v>#DIV/0!</v>
      </c>
      <c r="I49" s="101" t="e">
        <f t="shared" si="4"/>
        <v>#DIV/0!</v>
      </c>
      <c r="J49" s="101" t="e">
        <f t="shared" si="4"/>
        <v>#DIV/0!</v>
      </c>
      <c r="K49" s="101" t="e">
        <f t="shared" si="4"/>
        <v>#DIV/0!</v>
      </c>
      <c r="L49" s="101" t="e">
        <f t="shared" si="4"/>
        <v>#DIV/0!</v>
      </c>
      <c r="M49" s="101" t="e">
        <f t="shared" si="4"/>
        <v>#DIV/0!</v>
      </c>
      <c r="N49" s="101" t="e">
        <f t="shared" si="4"/>
        <v>#DIV/0!</v>
      </c>
      <c r="O49" s="101" t="e">
        <f t="shared" si="4"/>
        <v>#DIV/0!</v>
      </c>
      <c r="P49" s="101" t="e">
        <f t="shared" si="4"/>
        <v>#DIV/0!</v>
      </c>
      <c r="Q49" s="101" t="e">
        <f t="shared" si="4"/>
        <v>#DIV/0!</v>
      </c>
      <c r="R49" s="101" t="e">
        <f t="shared" si="4"/>
        <v>#DIV/0!</v>
      </c>
      <c r="S49" s="101" t="e">
        <f t="shared" si="4"/>
        <v>#DIV/0!</v>
      </c>
      <c r="T49" s="16"/>
      <c r="U49" s="16"/>
      <c r="V49" s="16"/>
      <c r="W49" s="18"/>
    </row>
    <row r="50" spans="2:23">
      <c r="B50" s="14"/>
      <c r="C50" s="16"/>
      <c r="D50" s="16"/>
      <c r="E50" s="16"/>
      <c r="F50" s="397"/>
      <c r="G50" s="397"/>
      <c r="H50" s="397"/>
      <c r="I50" s="397"/>
      <c r="J50" s="397"/>
      <c r="K50" s="397"/>
      <c r="L50" s="397"/>
      <c r="M50" s="397"/>
      <c r="N50" s="397"/>
      <c r="O50" s="397"/>
      <c r="P50" s="397"/>
      <c r="Q50" s="397"/>
      <c r="R50" s="397"/>
      <c r="S50" s="397"/>
      <c r="T50" s="16"/>
      <c r="U50" s="16"/>
      <c r="V50" s="16"/>
      <c r="W50" s="18"/>
    </row>
    <row r="51" spans="2:23" ht="18">
      <c r="B51" s="14"/>
      <c r="C51" s="33" t="s">
        <v>1628</v>
      </c>
      <c r="D51" s="16"/>
      <c r="E51" s="16"/>
      <c r="F51" s="397"/>
      <c r="G51" s="397"/>
      <c r="H51" s="397"/>
      <c r="I51" s="397"/>
      <c r="J51" s="397"/>
      <c r="K51" s="397"/>
      <c r="L51" s="397"/>
      <c r="M51" s="397"/>
      <c r="N51" s="397"/>
      <c r="O51" s="397"/>
      <c r="P51" s="397"/>
      <c r="Q51" s="397"/>
      <c r="R51" s="397"/>
      <c r="S51" s="397"/>
      <c r="T51" s="16"/>
      <c r="U51" s="16"/>
      <c r="V51" s="16"/>
      <c r="W51" s="18"/>
    </row>
    <row r="52" spans="2:23">
      <c r="B52" s="14"/>
      <c r="C52" s="16"/>
      <c r="D52" s="16"/>
      <c r="E52" s="624" t="s">
        <v>1589</v>
      </c>
      <c r="F52" s="746" t="s">
        <v>1589</v>
      </c>
      <c r="G52" s="746" t="s">
        <v>477</v>
      </c>
      <c r="H52" s="745" t="s">
        <v>1274</v>
      </c>
      <c r="I52" s="745"/>
      <c r="J52" s="745"/>
      <c r="K52" s="745"/>
      <c r="L52" s="745"/>
      <c r="M52" s="745"/>
      <c r="N52" s="745"/>
      <c r="O52" s="745"/>
      <c r="P52" s="745"/>
      <c r="Q52" s="745"/>
      <c r="R52" s="745"/>
      <c r="S52" s="745"/>
      <c r="T52" s="16"/>
      <c r="U52" s="16"/>
      <c r="V52" s="16"/>
      <c r="W52" s="18"/>
    </row>
    <row r="53" spans="2:23">
      <c r="B53" s="14"/>
      <c r="C53" s="16"/>
      <c r="D53" s="16"/>
      <c r="E53" s="625"/>
      <c r="F53" s="747"/>
      <c r="G53" s="747"/>
      <c r="H53" s="398" t="s">
        <v>557</v>
      </c>
      <c r="I53" s="398" t="s">
        <v>558</v>
      </c>
      <c r="J53" s="398" t="s">
        <v>559</v>
      </c>
      <c r="K53" s="398" t="s">
        <v>560</v>
      </c>
      <c r="L53" s="398" t="s">
        <v>561</v>
      </c>
      <c r="M53" s="398" t="s">
        <v>562</v>
      </c>
      <c r="N53" s="398" t="s">
        <v>563</v>
      </c>
      <c r="O53" s="398" t="s">
        <v>564</v>
      </c>
      <c r="P53" s="398" t="s">
        <v>565</v>
      </c>
      <c r="Q53" s="398" t="s">
        <v>566</v>
      </c>
      <c r="R53" s="398" t="s">
        <v>567</v>
      </c>
      <c r="S53" s="398" t="s">
        <v>568</v>
      </c>
      <c r="T53" s="16"/>
      <c r="U53" s="16"/>
      <c r="V53" s="16"/>
      <c r="W53" s="18"/>
    </row>
    <row r="54" spans="2:23">
      <c r="B54" s="14"/>
      <c r="C54" s="388" t="str">
        <f t="shared" ref="C54:C68" si="5">C12</f>
        <v xml:space="preserve">Processing Tank 101    </v>
      </c>
      <c r="D54" s="16"/>
      <c r="E54" s="252">
        <v>8784</v>
      </c>
      <c r="F54" s="101">
        <f>SUM(H54:S54)</f>
        <v>0</v>
      </c>
      <c r="G54" s="392" t="s">
        <v>1129</v>
      </c>
      <c r="H54" s="393"/>
      <c r="I54" s="394"/>
      <c r="J54" s="394"/>
      <c r="K54" s="394"/>
      <c r="L54" s="394"/>
      <c r="M54" s="394"/>
      <c r="N54" s="394"/>
      <c r="O54" s="394"/>
      <c r="P54" s="394"/>
      <c r="Q54" s="394"/>
      <c r="R54" s="394"/>
      <c r="S54" s="394"/>
      <c r="T54" s="16"/>
      <c r="U54" s="16"/>
      <c r="V54" s="16"/>
      <c r="W54" s="18"/>
    </row>
    <row r="55" spans="2:23">
      <c r="B55" s="14"/>
      <c r="C55" s="43" t="str">
        <f t="shared" si="5"/>
        <v xml:space="preserve">Processing Tank 102    </v>
      </c>
      <c r="D55" s="16"/>
      <c r="E55" s="252">
        <v>8784</v>
      </c>
      <c r="F55" s="101">
        <f t="shared" ref="F55:F68" si="6">SUM(H55:S55)</f>
        <v>0</v>
      </c>
      <c r="G55" s="392" t="s">
        <v>1129</v>
      </c>
      <c r="H55" s="395"/>
      <c r="I55" s="396"/>
      <c r="J55" s="396"/>
      <c r="K55" s="396"/>
      <c r="L55" s="396"/>
      <c r="M55" s="396"/>
      <c r="N55" s="396"/>
      <c r="O55" s="396"/>
      <c r="P55" s="396"/>
      <c r="Q55" s="396"/>
      <c r="R55" s="396"/>
      <c r="S55" s="396"/>
      <c r="T55" s="16"/>
      <c r="U55" s="16"/>
      <c r="V55" s="16"/>
      <c r="W55" s="18"/>
    </row>
    <row r="56" spans="2:23">
      <c r="B56" s="14"/>
      <c r="C56" s="43" t="str">
        <f t="shared" si="5"/>
        <v xml:space="preserve">Processing Tank 1    </v>
      </c>
      <c r="D56" s="16"/>
      <c r="E56" s="252">
        <v>8776</v>
      </c>
      <c r="F56" s="101">
        <f t="shared" si="6"/>
        <v>0</v>
      </c>
      <c r="G56" s="392" t="s">
        <v>1129</v>
      </c>
      <c r="H56" s="395"/>
      <c r="I56" s="396"/>
      <c r="J56" s="396"/>
      <c r="K56" s="396"/>
      <c r="L56" s="396"/>
      <c r="M56" s="396"/>
      <c r="N56" s="396"/>
      <c r="O56" s="396"/>
      <c r="P56" s="396"/>
      <c r="Q56" s="396"/>
      <c r="R56" s="396"/>
      <c r="S56" s="396"/>
      <c r="T56" s="16"/>
      <c r="U56" s="16"/>
      <c r="V56" s="16"/>
      <c r="W56" s="18"/>
    </row>
    <row r="57" spans="2:23">
      <c r="B57" s="14"/>
      <c r="C57" s="43" t="str">
        <f t="shared" si="5"/>
        <v xml:space="preserve">Processing Tank 2    </v>
      </c>
      <c r="D57" s="16"/>
      <c r="E57" s="252">
        <v>8776</v>
      </c>
      <c r="F57" s="101">
        <f t="shared" si="6"/>
        <v>0</v>
      </c>
      <c r="G57" s="392" t="s">
        <v>1129</v>
      </c>
      <c r="H57" s="395"/>
      <c r="I57" s="396"/>
      <c r="J57" s="396"/>
      <c r="K57" s="396"/>
      <c r="L57" s="396"/>
      <c r="M57" s="396"/>
      <c r="N57" s="396"/>
      <c r="O57" s="396"/>
      <c r="P57" s="396"/>
      <c r="Q57" s="396"/>
      <c r="R57" s="396"/>
      <c r="S57" s="396"/>
      <c r="T57" s="16"/>
      <c r="U57" s="16"/>
      <c r="V57" s="16"/>
      <c r="W57" s="18"/>
    </row>
    <row r="58" spans="2:23">
      <c r="B58" s="14"/>
      <c r="C58" s="43" t="str">
        <f t="shared" si="5"/>
        <v xml:space="preserve">Processing Tank 3    </v>
      </c>
      <c r="D58" s="16"/>
      <c r="E58" s="252">
        <v>8775</v>
      </c>
      <c r="F58" s="101">
        <f t="shared" si="6"/>
        <v>0</v>
      </c>
      <c r="G58" s="392" t="s">
        <v>1129</v>
      </c>
      <c r="H58" s="395"/>
      <c r="I58" s="396"/>
      <c r="J58" s="396"/>
      <c r="K58" s="396"/>
      <c r="L58" s="396"/>
      <c r="M58" s="396"/>
      <c r="N58" s="396"/>
      <c r="O58" s="396"/>
      <c r="P58" s="396"/>
      <c r="Q58" s="396"/>
      <c r="R58" s="396"/>
      <c r="S58" s="396"/>
      <c r="T58" s="16"/>
      <c r="U58" s="16"/>
      <c r="V58" s="16"/>
      <c r="W58" s="18"/>
    </row>
    <row r="59" spans="2:23">
      <c r="B59" s="14"/>
      <c r="C59" s="43" t="str">
        <f t="shared" si="5"/>
        <v xml:space="preserve">Processing Tank 4    </v>
      </c>
      <c r="D59" s="16"/>
      <c r="E59" s="252">
        <v>8776</v>
      </c>
      <c r="F59" s="101">
        <f t="shared" si="6"/>
        <v>0</v>
      </c>
      <c r="G59" s="392" t="s">
        <v>1129</v>
      </c>
      <c r="H59" s="395"/>
      <c r="I59" s="396"/>
      <c r="J59" s="396"/>
      <c r="K59" s="396"/>
      <c r="L59" s="396"/>
      <c r="M59" s="396"/>
      <c r="N59" s="396"/>
      <c r="O59" s="396"/>
      <c r="P59" s="396"/>
      <c r="Q59" s="396"/>
      <c r="R59" s="396"/>
      <c r="S59" s="396"/>
      <c r="T59" s="16"/>
      <c r="U59" s="16"/>
      <c r="V59" s="16"/>
      <c r="W59" s="18"/>
    </row>
    <row r="60" spans="2:23">
      <c r="B60" s="14"/>
      <c r="C60" s="43" t="str">
        <f t="shared" si="5"/>
        <v xml:space="preserve">Processing Tank 5    </v>
      </c>
      <c r="D60" s="16"/>
      <c r="E60" s="252">
        <v>8776</v>
      </c>
      <c r="F60" s="101">
        <f t="shared" si="6"/>
        <v>0</v>
      </c>
      <c r="G60" s="392" t="s">
        <v>1129</v>
      </c>
      <c r="H60" s="395"/>
      <c r="I60" s="396"/>
      <c r="J60" s="396"/>
      <c r="K60" s="396"/>
      <c r="L60" s="396"/>
      <c r="M60" s="396"/>
      <c r="N60" s="396"/>
      <c r="O60" s="396"/>
      <c r="P60" s="396"/>
      <c r="Q60" s="396"/>
      <c r="R60" s="396"/>
      <c r="S60" s="396"/>
      <c r="T60" s="16"/>
      <c r="U60" s="16"/>
      <c r="V60" s="16"/>
      <c r="W60" s="18"/>
    </row>
    <row r="61" spans="2:23">
      <c r="B61" s="14"/>
      <c r="C61" s="43" t="str">
        <f t="shared" si="5"/>
        <v xml:space="preserve">Processing Tank 6    </v>
      </c>
      <c r="D61" s="16"/>
      <c r="E61" s="252">
        <v>8776</v>
      </c>
      <c r="F61" s="101">
        <f t="shared" si="6"/>
        <v>0</v>
      </c>
      <c r="G61" s="392" t="s">
        <v>1129</v>
      </c>
      <c r="H61" s="395"/>
      <c r="I61" s="396"/>
      <c r="J61" s="396"/>
      <c r="K61" s="396"/>
      <c r="L61" s="396"/>
      <c r="M61" s="396"/>
      <c r="N61" s="396"/>
      <c r="O61" s="396"/>
      <c r="P61" s="396"/>
      <c r="Q61" s="396"/>
      <c r="R61" s="396"/>
      <c r="S61" s="396"/>
      <c r="T61" s="16"/>
      <c r="U61" s="16"/>
      <c r="V61" s="16"/>
      <c r="W61" s="18"/>
    </row>
    <row r="62" spans="2:23">
      <c r="B62" s="14"/>
      <c r="C62" s="43" t="str">
        <f t="shared" si="5"/>
        <v xml:space="preserve">Processing Tank 7    </v>
      </c>
      <c r="D62" s="16"/>
      <c r="E62" s="252">
        <v>8772</v>
      </c>
      <c r="F62" s="101">
        <f t="shared" si="6"/>
        <v>0</v>
      </c>
      <c r="G62" s="392" t="s">
        <v>1129</v>
      </c>
      <c r="H62" s="395"/>
      <c r="I62" s="396"/>
      <c r="J62" s="396"/>
      <c r="K62" s="396"/>
      <c r="L62" s="396"/>
      <c r="M62" s="396"/>
      <c r="N62" s="396"/>
      <c r="O62" s="396"/>
      <c r="P62" s="396"/>
      <c r="Q62" s="396"/>
      <c r="R62" s="396"/>
      <c r="S62" s="396"/>
      <c r="T62" s="16"/>
      <c r="U62" s="16"/>
      <c r="V62" s="16"/>
      <c r="W62" s="18"/>
    </row>
    <row r="63" spans="2:23">
      <c r="B63" s="14"/>
      <c r="C63" s="388" t="str">
        <f t="shared" si="5"/>
        <v>Processing Tank 501</v>
      </c>
      <c r="D63" s="16"/>
      <c r="E63" s="252">
        <v>8784</v>
      </c>
      <c r="F63" s="101">
        <f t="shared" si="6"/>
        <v>0</v>
      </c>
      <c r="G63" s="392" t="s">
        <v>1129</v>
      </c>
      <c r="H63" s="395"/>
      <c r="I63" s="396"/>
      <c r="J63" s="396"/>
      <c r="K63" s="396"/>
      <c r="L63" s="396"/>
      <c r="M63" s="396"/>
      <c r="N63" s="396"/>
      <c r="O63" s="396"/>
      <c r="P63" s="396"/>
      <c r="Q63" s="396"/>
      <c r="R63" s="396"/>
      <c r="S63" s="396"/>
      <c r="T63" s="16"/>
      <c r="U63" s="16"/>
      <c r="V63" s="16"/>
      <c r="W63" s="18"/>
    </row>
    <row r="64" spans="2:23">
      <c r="B64" s="14"/>
      <c r="C64" s="43" t="str">
        <f t="shared" si="5"/>
        <v>Processing Tank 502</v>
      </c>
      <c r="D64" s="16"/>
      <c r="E64" s="252">
        <v>8784</v>
      </c>
      <c r="F64" s="101">
        <f t="shared" si="6"/>
        <v>0</v>
      </c>
      <c r="G64" s="392" t="s">
        <v>1129</v>
      </c>
      <c r="H64" s="395"/>
      <c r="I64" s="396"/>
      <c r="J64" s="396"/>
      <c r="K64" s="396"/>
      <c r="L64" s="396"/>
      <c r="M64" s="396"/>
      <c r="N64" s="396"/>
      <c r="O64" s="396"/>
      <c r="P64" s="396"/>
      <c r="Q64" s="396"/>
      <c r="R64" s="396"/>
      <c r="S64" s="396"/>
      <c r="T64" s="16"/>
      <c r="U64" s="16"/>
      <c r="V64" s="16"/>
      <c r="W64" s="18"/>
    </row>
    <row r="65" spans="2:23">
      <c r="B65" s="14"/>
      <c r="C65" s="43" t="str">
        <f t="shared" si="5"/>
        <v>Processing Tank 503</v>
      </c>
      <c r="D65" s="16"/>
      <c r="E65" s="252">
        <v>8784</v>
      </c>
      <c r="F65" s="101">
        <f t="shared" si="6"/>
        <v>0</v>
      </c>
      <c r="G65" s="392" t="s">
        <v>1129</v>
      </c>
      <c r="H65" s="395"/>
      <c r="I65" s="396"/>
      <c r="J65" s="396"/>
      <c r="K65" s="396"/>
      <c r="L65" s="396"/>
      <c r="M65" s="396"/>
      <c r="N65" s="396"/>
      <c r="O65" s="396"/>
      <c r="P65" s="396"/>
      <c r="Q65" s="396"/>
      <c r="R65" s="396"/>
      <c r="S65" s="396"/>
      <c r="T65" s="16"/>
      <c r="U65" s="16"/>
      <c r="V65" s="16"/>
      <c r="W65" s="18"/>
    </row>
    <row r="66" spans="2:23">
      <c r="B66" s="14"/>
      <c r="C66" s="43" t="str">
        <f t="shared" si="5"/>
        <v>Processing Tank 504</v>
      </c>
      <c r="D66" s="16"/>
      <c r="E66" s="252">
        <v>8784</v>
      </c>
      <c r="F66" s="101">
        <f t="shared" si="6"/>
        <v>0</v>
      </c>
      <c r="G66" s="392" t="s">
        <v>1129</v>
      </c>
      <c r="H66" s="395"/>
      <c r="I66" s="396"/>
      <c r="J66" s="396"/>
      <c r="K66" s="396"/>
      <c r="L66" s="396"/>
      <c r="M66" s="396"/>
      <c r="N66" s="396"/>
      <c r="O66" s="396"/>
      <c r="P66" s="396"/>
      <c r="Q66" s="396"/>
      <c r="R66" s="396"/>
      <c r="S66" s="396"/>
      <c r="T66" s="16"/>
      <c r="U66" s="16"/>
      <c r="V66" s="16"/>
      <c r="W66" s="18"/>
    </row>
    <row r="67" spans="2:23">
      <c r="B67" s="14"/>
      <c r="C67" s="43" t="str">
        <f t="shared" si="5"/>
        <v>Processing Tank 505</v>
      </c>
      <c r="D67" s="16"/>
      <c r="E67" s="252">
        <v>8784</v>
      </c>
      <c r="F67" s="101">
        <f t="shared" si="6"/>
        <v>0</v>
      </c>
      <c r="G67" s="392" t="s">
        <v>1129</v>
      </c>
      <c r="H67" s="395"/>
      <c r="I67" s="396"/>
      <c r="J67" s="396"/>
      <c r="K67" s="396"/>
      <c r="L67" s="396"/>
      <c r="M67" s="396"/>
      <c r="N67" s="396"/>
      <c r="O67" s="396"/>
      <c r="P67" s="396"/>
      <c r="Q67" s="396"/>
      <c r="R67" s="396"/>
      <c r="S67" s="396"/>
      <c r="T67" s="16"/>
      <c r="U67" s="16"/>
      <c r="V67" s="16"/>
      <c r="W67" s="18"/>
    </row>
    <row r="68" spans="2:23">
      <c r="B68" s="14"/>
      <c r="C68" s="43" t="str">
        <f t="shared" si="5"/>
        <v>Processing Tank 506</v>
      </c>
      <c r="D68" s="16"/>
      <c r="E68" s="252">
        <v>8784</v>
      </c>
      <c r="F68" s="101">
        <f t="shared" si="6"/>
        <v>0</v>
      </c>
      <c r="G68" s="392" t="s">
        <v>1129</v>
      </c>
      <c r="H68" s="395"/>
      <c r="I68" s="396"/>
      <c r="J68" s="396"/>
      <c r="K68" s="396"/>
      <c r="L68" s="396"/>
      <c r="M68" s="396"/>
      <c r="N68" s="396"/>
      <c r="O68" s="396"/>
      <c r="P68" s="396"/>
      <c r="Q68" s="396"/>
      <c r="R68" s="396"/>
      <c r="S68" s="396"/>
      <c r="T68" s="16"/>
      <c r="U68" s="16"/>
      <c r="V68" s="16"/>
      <c r="W68" s="18"/>
    </row>
    <row r="69" spans="2:23">
      <c r="B69" s="14"/>
      <c r="C69" s="16"/>
      <c r="D69" s="16"/>
      <c r="E69" s="16"/>
      <c r="F69" s="397"/>
      <c r="G69" s="397"/>
      <c r="H69" s="397"/>
      <c r="I69" s="397"/>
      <c r="J69" s="397"/>
      <c r="K69" s="397"/>
      <c r="L69" s="397"/>
      <c r="M69" s="397"/>
      <c r="N69" s="397"/>
      <c r="O69" s="397"/>
      <c r="P69" s="397"/>
      <c r="Q69" s="397"/>
      <c r="R69" s="397"/>
      <c r="S69" s="397"/>
      <c r="T69" s="16"/>
      <c r="U69" s="16"/>
      <c r="V69" s="16"/>
      <c r="W69" s="18"/>
    </row>
    <row r="70" spans="2:23">
      <c r="B70" s="14"/>
      <c r="C70" s="103" t="s">
        <v>1243</v>
      </c>
      <c r="D70" s="16"/>
      <c r="E70" s="390">
        <v>131699</v>
      </c>
      <c r="F70" s="399">
        <f>SUM(F54:F68)</f>
        <v>0</v>
      </c>
      <c r="G70" s="400" t="s">
        <v>1129</v>
      </c>
      <c r="H70" s="399">
        <f>SUM(H54:H69)</f>
        <v>0</v>
      </c>
      <c r="I70" s="399">
        <f t="shared" ref="I70:S70" si="7">SUM(I54:I69)</f>
        <v>0</v>
      </c>
      <c r="J70" s="399">
        <f t="shared" si="7"/>
        <v>0</v>
      </c>
      <c r="K70" s="399">
        <f t="shared" si="7"/>
        <v>0</v>
      </c>
      <c r="L70" s="399">
        <f t="shared" si="7"/>
        <v>0</v>
      </c>
      <c r="M70" s="399">
        <f t="shared" si="7"/>
        <v>0</v>
      </c>
      <c r="N70" s="399">
        <f t="shared" si="7"/>
        <v>0</v>
      </c>
      <c r="O70" s="399">
        <f t="shared" si="7"/>
        <v>0</v>
      </c>
      <c r="P70" s="399">
        <f t="shared" si="7"/>
        <v>0</v>
      </c>
      <c r="Q70" s="399">
        <f t="shared" si="7"/>
        <v>0</v>
      </c>
      <c r="R70" s="399">
        <f t="shared" si="7"/>
        <v>0</v>
      </c>
      <c r="S70" s="399">
        <f t="shared" si="7"/>
        <v>0</v>
      </c>
      <c r="T70" s="16"/>
      <c r="U70" s="16"/>
      <c r="V70" s="16"/>
      <c r="W70" s="18"/>
    </row>
    <row r="71" spans="2:23">
      <c r="B71" s="21"/>
      <c r="C71" s="2"/>
      <c r="D71" s="2"/>
      <c r="E71" s="2"/>
      <c r="F71" s="2"/>
      <c r="G71" s="2"/>
      <c r="H71" s="2"/>
      <c r="I71" s="2"/>
      <c r="J71" s="2"/>
      <c r="K71" s="2"/>
      <c r="L71" s="2"/>
      <c r="M71" s="2"/>
      <c r="N71" s="2"/>
      <c r="O71" s="2"/>
      <c r="P71" s="2"/>
      <c r="Q71" s="2"/>
      <c r="R71" s="2"/>
      <c r="S71" s="2"/>
      <c r="T71" s="2"/>
      <c r="U71" s="2"/>
      <c r="V71" s="2"/>
      <c r="W71" s="20"/>
    </row>
    <row r="72" spans="2:23">
      <c r="B72" s="23"/>
      <c r="C72" s="23"/>
      <c r="D72" s="23"/>
      <c r="E72" s="23"/>
      <c r="F72" s="23"/>
      <c r="G72" s="23"/>
      <c r="H72" s="23"/>
      <c r="I72" s="23"/>
      <c r="J72" s="23"/>
      <c r="K72" s="23"/>
      <c r="L72" s="23"/>
      <c r="M72" s="23"/>
      <c r="N72" s="23"/>
      <c r="O72" s="23"/>
      <c r="P72" s="23"/>
      <c r="Q72" s="23"/>
      <c r="R72" s="23"/>
      <c r="S72" s="23"/>
      <c r="T72" s="23"/>
      <c r="U72" s="23"/>
      <c r="V72" s="23"/>
      <c r="W72" s="23"/>
    </row>
    <row r="73" spans="2:23">
      <c r="B73" s="23"/>
      <c r="C73" s="91" t="s">
        <v>1629</v>
      </c>
      <c r="D73" s="23"/>
      <c r="E73" s="23"/>
      <c r="F73" s="23"/>
      <c r="G73" s="23"/>
      <c r="H73" s="23"/>
      <c r="I73" s="23"/>
      <c r="J73" s="23"/>
      <c r="K73" s="23"/>
      <c r="L73" s="23"/>
      <c r="M73" s="23"/>
      <c r="N73" s="23"/>
      <c r="O73" s="23"/>
      <c r="P73" s="23"/>
      <c r="Q73" s="23"/>
      <c r="R73" s="23"/>
      <c r="S73" s="23"/>
      <c r="T73" s="23"/>
      <c r="U73" s="23"/>
      <c r="V73" s="23"/>
      <c r="W73" s="23"/>
    </row>
    <row r="74" spans="2:23">
      <c r="B74" s="23"/>
      <c r="C74" s="91" t="s">
        <v>1630</v>
      </c>
      <c r="D74" s="23"/>
      <c r="E74" s="23"/>
      <c r="F74" s="23"/>
      <c r="G74" s="23"/>
      <c r="H74" s="23"/>
      <c r="I74" s="23"/>
      <c r="J74" s="23"/>
      <c r="K74" s="23"/>
      <c r="L74" s="23"/>
      <c r="M74" s="23"/>
      <c r="N74" s="23"/>
      <c r="O74" s="23"/>
      <c r="P74" s="23"/>
      <c r="Q74" s="23"/>
      <c r="R74" s="23"/>
      <c r="S74" s="23"/>
      <c r="T74" s="23"/>
      <c r="U74" s="23"/>
      <c r="V74" s="23"/>
      <c r="W74" s="23"/>
    </row>
    <row r="75" spans="2:23">
      <c r="B75" s="23"/>
      <c r="C75" s="23"/>
      <c r="D75" s="23"/>
      <c r="E75" s="23"/>
      <c r="F75" s="23"/>
      <c r="G75" s="23"/>
      <c r="H75" s="23"/>
      <c r="I75" s="23"/>
      <c r="J75" s="23"/>
      <c r="K75" s="23"/>
      <c r="L75" s="23"/>
      <c r="M75" s="23"/>
      <c r="N75" s="23"/>
      <c r="O75" s="23"/>
      <c r="P75" s="23"/>
      <c r="Q75" s="23"/>
      <c r="R75" s="23"/>
      <c r="S75" s="23"/>
      <c r="T75" s="23"/>
      <c r="U75" s="23"/>
      <c r="V75" s="23"/>
      <c r="W75" s="23"/>
    </row>
  </sheetData>
  <mergeCells count="14">
    <mergeCell ref="H4:S4"/>
    <mergeCell ref="H52:S52"/>
    <mergeCell ref="H6:S6"/>
    <mergeCell ref="E31:E32"/>
    <mergeCell ref="F31:F32"/>
    <mergeCell ref="G31:G32"/>
    <mergeCell ref="H31:S31"/>
    <mergeCell ref="E10:E11"/>
    <mergeCell ref="F10:F11"/>
    <mergeCell ref="H10:S10"/>
    <mergeCell ref="G10:G11"/>
    <mergeCell ref="E52:E53"/>
    <mergeCell ref="F52:F53"/>
    <mergeCell ref="G52:G53"/>
  </mergeCells>
  <conditionalFormatting sqref="G12:G26">
    <cfRule type="cellIs" dxfId="65" priority="9" operator="equal">
      <formula>"[select]"</formula>
    </cfRule>
    <cfRule type="cellIs" dxfId="64" priority="10" operator="equal">
      <formula>""</formula>
    </cfRule>
  </conditionalFormatting>
  <conditionalFormatting sqref="G28">
    <cfRule type="cellIs" dxfId="63" priority="7" operator="equal">
      <formula>"[select]"</formula>
    </cfRule>
    <cfRule type="cellIs" dxfId="62" priority="8" operator="equal">
      <formula>""</formula>
    </cfRule>
  </conditionalFormatting>
  <conditionalFormatting sqref="G33:G47">
    <cfRule type="cellIs" dxfId="61" priority="5" operator="equal">
      <formula>"[select]"</formula>
    </cfRule>
    <cfRule type="cellIs" dxfId="60" priority="6" operator="equal">
      <formula>""</formula>
    </cfRule>
  </conditionalFormatting>
  <conditionalFormatting sqref="G49">
    <cfRule type="cellIs" dxfId="59" priority="1" operator="equal">
      <formula>"[select]"</formula>
    </cfRule>
    <cfRule type="cellIs" dxfId="58" priority="2" operator="equal">
      <formula>""</formula>
    </cfRule>
  </conditionalFormatting>
  <conditionalFormatting sqref="G54:G68">
    <cfRule type="cellIs" dxfId="57" priority="3" operator="equal">
      <formula>"[select]"</formula>
    </cfRule>
    <cfRule type="cellIs" dxfId="56" priority="4" operator="equal">
      <formula>""</formula>
    </cfRule>
  </conditionalFormatting>
  <conditionalFormatting sqref="U11:V11">
    <cfRule type="cellIs" dxfId="55" priority="13" operator="equal">
      <formula>"[select]"</formula>
    </cfRule>
    <cfRule type="cellIs" dxfId="54" priority="14" operator="equal">
      <formula>""</formula>
    </cfRule>
  </conditionalFormatting>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2">
    <tabColor theme="7"/>
  </sheetPr>
  <dimension ref="A2:LI763"/>
  <sheetViews>
    <sheetView topLeftCell="A7" zoomScale="85" zoomScaleNormal="85" workbookViewId="0">
      <selection activeCell="G11" sqref="G11"/>
    </sheetView>
  </sheetViews>
  <sheetFormatPr baseColWidth="10" defaultColWidth="9.1640625" defaultRowHeight="16"/>
  <cols>
    <col min="1" max="1" width="2.6640625" style="141" customWidth="1"/>
    <col min="2" max="2" width="2.6640625" style="1" customWidth="1"/>
    <col min="3" max="3" width="50.6640625" style="1" customWidth="1"/>
    <col min="4" max="4" width="21.1640625" style="1" customWidth="1"/>
    <col min="5" max="5" width="28.5" style="1" customWidth="1"/>
    <col min="6" max="7" width="15.6640625" style="1" customWidth="1"/>
    <col min="8" max="8" width="10.6640625" style="1" customWidth="1"/>
    <col min="9" max="20" width="13.33203125" style="1" customWidth="1"/>
    <col min="21" max="21" width="2.6640625" style="1" customWidth="1"/>
    <col min="22" max="22" width="252.33203125" style="1" customWidth="1"/>
    <col min="23" max="24" width="2.6640625" style="1" customWidth="1"/>
    <col min="25" max="16384" width="9.1640625" style="1"/>
  </cols>
  <sheetData>
    <row r="2" spans="1:23">
      <c r="B2" s="11"/>
      <c r="C2" s="12"/>
      <c r="D2" s="12"/>
      <c r="E2" s="12"/>
      <c r="F2" s="12"/>
      <c r="G2" s="12"/>
      <c r="H2" s="12"/>
      <c r="I2" s="12"/>
      <c r="J2" s="12"/>
      <c r="K2" s="12"/>
      <c r="L2" s="12"/>
      <c r="M2" s="12"/>
      <c r="N2" s="12"/>
      <c r="O2" s="12"/>
      <c r="P2" s="12"/>
      <c r="Q2" s="12"/>
      <c r="R2" s="12"/>
      <c r="S2" s="12"/>
      <c r="T2" s="12"/>
      <c r="U2" s="12"/>
      <c r="V2" s="12"/>
      <c r="W2" s="13"/>
    </row>
    <row r="3" spans="1:23" ht="23">
      <c r="B3" s="14"/>
      <c r="C3" s="15" t="s">
        <v>9</v>
      </c>
      <c r="D3" s="17" t="s">
        <v>1631</v>
      </c>
      <c r="E3" s="17"/>
      <c r="F3" s="16"/>
      <c r="G3" s="16"/>
      <c r="H3" s="16"/>
      <c r="I3" s="16"/>
      <c r="J3" s="16"/>
      <c r="K3" s="16"/>
      <c r="L3" s="16"/>
      <c r="M3" s="16"/>
      <c r="N3" s="16"/>
      <c r="O3" s="16"/>
      <c r="P3" s="16"/>
      <c r="Q3" s="16"/>
      <c r="R3" s="16"/>
      <c r="S3" s="16"/>
      <c r="T3" s="16"/>
      <c r="U3" s="16"/>
      <c r="V3" s="16"/>
      <c r="W3" s="18"/>
    </row>
    <row r="4" spans="1:23" ht="23">
      <c r="B4" s="14"/>
      <c r="C4" s="15" t="s">
        <v>11</v>
      </c>
      <c r="D4" s="17" t="s">
        <v>1632</v>
      </c>
      <c r="E4" s="17"/>
      <c r="F4" s="16"/>
      <c r="G4" s="16"/>
      <c r="H4" s="16"/>
      <c r="I4" s="16"/>
      <c r="J4" s="16"/>
      <c r="K4" s="16"/>
      <c r="L4" s="16"/>
      <c r="M4" s="16"/>
      <c r="N4" s="16"/>
      <c r="O4" s="16"/>
      <c r="P4" s="16"/>
      <c r="Q4" s="16"/>
      <c r="R4" s="16"/>
      <c r="S4" s="16"/>
      <c r="T4" s="16"/>
      <c r="U4" s="16"/>
      <c r="V4" s="16"/>
      <c r="W4" s="18"/>
    </row>
    <row r="5" spans="1:23">
      <c r="B5" s="14"/>
      <c r="C5" s="22"/>
      <c r="D5" s="17" t="s">
        <v>1633</v>
      </c>
      <c r="E5" s="17"/>
      <c r="F5" s="16"/>
      <c r="G5" s="16"/>
      <c r="H5" s="16"/>
      <c r="I5" s="16"/>
      <c r="J5" s="16"/>
      <c r="K5" s="16"/>
      <c r="L5" s="16"/>
      <c r="M5" s="16"/>
      <c r="N5" s="16"/>
      <c r="O5" s="16"/>
      <c r="P5" s="16"/>
      <c r="Q5" s="16"/>
      <c r="R5" s="16"/>
      <c r="S5" s="16"/>
      <c r="T5" s="16"/>
      <c r="U5" s="16"/>
      <c r="V5" s="16"/>
      <c r="W5" s="18"/>
    </row>
    <row r="6" spans="1:23">
      <c r="B6" s="14"/>
      <c r="C6" s="22"/>
      <c r="D6" s="17" t="s">
        <v>1634</v>
      </c>
      <c r="E6" s="17"/>
      <c r="F6" s="16"/>
      <c r="G6" s="16"/>
      <c r="H6" s="16"/>
      <c r="I6" s="16"/>
      <c r="J6" s="16"/>
      <c r="K6" s="16"/>
      <c r="L6" s="16"/>
      <c r="M6" s="16"/>
      <c r="N6" s="16"/>
      <c r="O6" s="16"/>
      <c r="P6" s="16"/>
      <c r="Q6" s="16"/>
      <c r="R6" s="16"/>
      <c r="S6" s="16"/>
      <c r="T6" s="16"/>
      <c r="U6" s="16"/>
      <c r="V6" s="16"/>
      <c r="W6" s="18"/>
    </row>
    <row r="7" spans="1:23" ht="156.75" customHeight="1">
      <c r="B7" s="14"/>
      <c r="C7" s="22"/>
      <c r="D7" s="758" t="s">
        <v>1635</v>
      </c>
      <c r="E7" s="759"/>
      <c r="F7" s="759"/>
      <c r="G7" s="759"/>
      <c r="H7" s="759"/>
      <c r="I7" s="759"/>
      <c r="J7" s="759"/>
      <c r="K7" s="759"/>
      <c r="L7" s="759"/>
      <c r="M7" s="759"/>
      <c r="N7" s="759"/>
      <c r="O7" s="759"/>
      <c r="P7" s="759"/>
      <c r="Q7" s="759"/>
      <c r="R7" s="759"/>
      <c r="S7" s="759"/>
      <c r="T7" s="760"/>
      <c r="U7" s="16"/>
      <c r="V7" s="16"/>
      <c r="W7" s="18"/>
    </row>
    <row r="8" spans="1:23" ht="23">
      <c r="B8" s="14"/>
      <c r="C8" s="19" t="s">
        <v>1636</v>
      </c>
      <c r="D8" s="17"/>
      <c r="E8" s="17"/>
      <c r="F8" s="16"/>
      <c r="G8" s="16"/>
      <c r="H8" s="16"/>
      <c r="I8" s="16"/>
      <c r="J8" s="16"/>
      <c r="K8" s="16"/>
      <c r="L8" s="16"/>
      <c r="M8" s="16"/>
      <c r="N8" s="16"/>
      <c r="O8" s="16"/>
      <c r="P8" s="16"/>
      <c r="Q8" s="16"/>
      <c r="R8" s="16"/>
      <c r="S8" s="16"/>
      <c r="T8" s="16"/>
      <c r="U8" s="16"/>
      <c r="V8" s="16"/>
      <c r="W8" s="18"/>
    </row>
    <row r="9" spans="1:23" ht="15" customHeight="1">
      <c r="A9" s="1"/>
      <c r="B9" s="14"/>
      <c r="C9" s="22"/>
      <c r="D9" s="16"/>
      <c r="E9" s="16"/>
      <c r="F9" s="16"/>
      <c r="G9" s="16"/>
      <c r="H9" s="16"/>
      <c r="I9" s="16"/>
      <c r="J9" s="16"/>
      <c r="K9" s="16"/>
      <c r="L9" s="16"/>
      <c r="M9" s="16"/>
      <c r="N9" s="16"/>
      <c r="O9" s="16"/>
      <c r="P9" s="16"/>
      <c r="Q9" s="16"/>
      <c r="R9" s="16"/>
      <c r="S9" s="16"/>
      <c r="T9" s="16"/>
      <c r="U9" s="16"/>
      <c r="V9" s="16"/>
      <c r="W9" s="18"/>
    </row>
    <row r="10" spans="1:23" ht="15" customHeight="1">
      <c r="A10" s="1"/>
      <c r="B10" s="14"/>
      <c r="C10" s="16"/>
      <c r="D10" s="130" t="s">
        <v>1637</v>
      </c>
      <c r="E10" s="130" t="s">
        <v>280</v>
      </c>
      <c r="F10" s="111" t="s">
        <v>1638</v>
      </c>
      <c r="G10" s="111" t="s">
        <v>1639</v>
      </c>
      <c r="H10" s="130" t="s">
        <v>1581</v>
      </c>
      <c r="I10" s="16"/>
      <c r="J10" s="16"/>
      <c r="K10" s="16"/>
      <c r="L10" s="16"/>
      <c r="M10" s="16"/>
      <c r="N10" s="16"/>
      <c r="O10" s="16"/>
      <c r="P10" s="16"/>
      <c r="Q10" s="16"/>
      <c r="R10" s="16"/>
      <c r="S10" s="16"/>
      <c r="T10" s="16"/>
      <c r="U10" s="16"/>
      <c r="V10" s="16"/>
      <c r="W10" s="18"/>
    </row>
    <row r="11" spans="1:23" s="424" customFormat="1" ht="15.75" customHeight="1">
      <c r="B11" s="425"/>
      <c r="C11" s="762" t="s">
        <v>1640</v>
      </c>
      <c r="D11" s="761" t="s">
        <v>1641</v>
      </c>
      <c r="E11" s="761" t="s">
        <v>1642</v>
      </c>
      <c r="F11" s="426">
        <v>418.76</v>
      </c>
      <c r="G11" s="427"/>
      <c r="H11" s="428" t="s">
        <v>1643</v>
      </c>
      <c r="I11" s="429"/>
      <c r="J11" s="429"/>
      <c r="K11" s="429"/>
      <c r="L11" s="16"/>
      <c r="M11" s="429"/>
      <c r="N11" s="429"/>
      <c r="O11" s="429"/>
      <c r="P11" s="429"/>
      <c r="Q11" s="429"/>
      <c r="R11" s="429"/>
      <c r="S11" s="429"/>
      <c r="T11" s="76"/>
      <c r="U11" s="76"/>
      <c r="V11" s="76"/>
      <c r="W11" s="430"/>
    </row>
    <row r="12" spans="1:23" ht="15.75" customHeight="1">
      <c r="A12" s="1"/>
      <c r="B12" s="14"/>
      <c r="C12" s="762"/>
      <c r="D12" s="761"/>
      <c r="E12" s="761"/>
      <c r="F12" s="172">
        <v>1009.2116000000001</v>
      </c>
      <c r="G12" s="56">
        <f>G11*2.41</f>
        <v>0</v>
      </c>
      <c r="H12" s="10" t="s">
        <v>571</v>
      </c>
      <c r="I12" s="16"/>
      <c r="J12" s="57"/>
      <c r="K12" s="16"/>
      <c r="L12" s="16"/>
      <c r="M12" s="16"/>
      <c r="N12" s="16"/>
      <c r="O12" s="16"/>
      <c r="P12" s="16"/>
      <c r="Q12" s="16"/>
      <c r="R12" s="16"/>
      <c r="S12" s="16"/>
      <c r="T12" s="16"/>
      <c r="U12" s="16"/>
      <c r="V12" s="16"/>
      <c r="W12" s="18"/>
    </row>
    <row r="13" spans="1:23" ht="15" customHeight="1">
      <c r="A13" s="1"/>
      <c r="B13" s="14"/>
      <c r="C13" s="22"/>
      <c r="D13" s="16"/>
      <c r="E13" s="16"/>
      <c r="F13" s="16"/>
      <c r="G13" s="16"/>
      <c r="H13" s="16"/>
      <c r="I13" s="16"/>
      <c r="J13" s="16"/>
      <c r="K13" s="16"/>
      <c r="L13" s="16"/>
      <c r="M13" s="16"/>
      <c r="N13" s="16"/>
      <c r="O13" s="16"/>
      <c r="P13" s="16"/>
      <c r="Q13" s="16"/>
      <c r="R13" s="16"/>
      <c r="S13" s="16"/>
      <c r="T13" s="16"/>
      <c r="U13" s="16"/>
      <c r="V13" s="16"/>
      <c r="W13" s="18"/>
    </row>
    <row r="14" spans="1:23">
      <c r="B14" s="14"/>
      <c r="C14" s="666" t="s">
        <v>1644</v>
      </c>
      <c r="D14" s="666" t="s">
        <v>1645</v>
      </c>
      <c r="E14" s="666" t="s">
        <v>1646</v>
      </c>
      <c r="F14" s="666" t="s">
        <v>1638</v>
      </c>
      <c r="G14" s="666" t="s">
        <v>1639</v>
      </c>
      <c r="H14" s="704" t="s">
        <v>477</v>
      </c>
      <c r="I14" s="657" t="s">
        <v>1647</v>
      </c>
      <c r="J14" s="658"/>
      <c r="K14" s="658"/>
      <c r="L14" s="658"/>
      <c r="M14" s="658"/>
      <c r="N14" s="658"/>
      <c r="O14" s="658"/>
      <c r="P14" s="658"/>
      <c r="Q14" s="658"/>
      <c r="R14" s="658"/>
      <c r="S14" s="658"/>
      <c r="T14" s="659"/>
      <c r="U14" s="16"/>
      <c r="V14" s="666" t="s">
        <v>280</v>
      </c>
      <c r="W14" s="18"/>
    </row>
    <row r="15" spans="1:23">
      <c r="B15" s="14"/>
      <c r="C15" s="666"/>
      <c r="D15" s="666"/>
      <c r="E15" s="666"/>
      <c r="F15" s="666"/>
      <c r="G15" s="666"/>
      <c r="H15" s="763"/>
      <c r="I15" s="111" t="s">
        <v>557</v>
      </c>
      <c r="J15" s="111" t="s">
        <v>558</v>
      </c>
      <c r="K15" s="111" t="s">
        <v>559</v>
      </c>
      <c r="L15" s="111" t="s">
        <v>560</v>
      </c>
      <c r="M15" s="111" t="s">
        <v>561</v>
      </c>
      <c r="N15" s="111" t="s">
        <v>562</v>
      </c>
      <c r="O15" s="111" t="s">
        <v>563</v>
      </c>
      <c r="P15" s="111" t="s">
        <v>564</v>
      </c>
      <c r="Q15" s="111" t="s">
        <v>565</v>
      </c>
      <c r="R15" s="111" t="s">
        <v>566</v>
      </c>
      <c r="S15" s="111" t="s">
        <v>567</v>
      </c>
      <c r="T15" s="111" t="s">
        <v>568</v>
      </c>
      <c r="U15" s="16"/>
      <c r="V15" s="666"/>
      <c r="W15" s="18"/>
    </row>
    <row r="16" spans="1:23">
      <c r="B16" s="14"/>
      <c r="C16" s="331" t="s">
        <v>1648</v>
      </c>
      <c r="D16" s="229"/>
      <c r="E16" s="403"/>
      <c r="F16" s="404">
        <v>25080</v>
      </c>
      <c r="G16" s="221">
        <f t="shared" ref="G16:G26" si="0">SUM(I16:T16)</f>
        <v>5200</v>
      </c>
      <c r="H16" s="222" t="s">
        <v>911</v>
      </c>
      <c r="I16" s="262">
        <v>1180</v>
      </c>
      <c r="J16" s="262">
        <v>1000</v>
      </c>
      <c r="K16" s="262">
        <v>2000</v>
      </c>
      <c r="L16" s="262">
        <v>1020</v>
      </c>
      <c r="M16" s="262">
        <v>0</v>
      </c>
      <c r="N16" s="262">
        <v>0</v>
      </c>
      <c r="O16" s="262"/>
      <c r="P16" s="262"/>
      <c r="Q16" s="262"/>
      <c r="R16" s="262"/>
      <c r="S16" s="262"/>
      <c r="T16" s="262"/>
      <c r="U16" s="199"/>
      <c r="V16" s="418" t="s">
        <v>1649</v>
      </c>
      <c r="W16" s="209" t="s">
        <v>1604</v>
      </c>
    </row>
    <row r="17" spans="1:23" hidden="1">
      <c r="B17" s="14"/>
      <c r="C17" s="331" t="s">
        <v>1650</v>
      </c>
      <c r="D17" s="229"/>
      <c r="E17" s="403" t="s">
        <v>1651</v>
      </c>
      <c r="F17" s="404">
        <v>12540</v>
      </c>
      <c r="G17" s="221">
        <f t="shared" si="0"/>
        <v>0</v>
      </c>
      <c r="H17" s="222" t="s">
        <v>911</v>
      </c>
      <c r="I17" s="262"/>
      <c r="J17" s="262"/>
      <c r="K17" s="262"/>
      <c r="L17" s="262"/>
      <c r="M17" s="262"/>
      <c r="N17" s="262"/>
      <c r="O17" s="262"/>
      <c r="P17" s="262"/>
      <c r="Q17" s="262"/>
      <c r="R17" s="262"/>
      <c r="S17" s="262"/>
      <c r="T17" s="262"/>
      <c r="U17" s="199"/>
      <c r="V17" s="417"/>
      <c r="W17" s="209" t="s">
        <v>1604</v>
      </c>
    </row>
    <row r="18" spans="1:23">
      <c r="B18" s="14"/>
      <c r="C18" s="331" t="s">
        <v>1652</v>
      </c>
      <c r="D18" s="229"/>
      <c r="E18" s="403"/>
      <c r="F18" s="404">
        <v>600</v>
      </c>
      <c r="G18" s="221">
        <f t="shared" si="0"/>
        <v>120</v>
      </c>
      <c r="H18" s="222" t="s">
        <v>911</v>
      </c>
      <c r="I18" s="262">
        <v>0</v>
      </c>
      <c r="J18" s="262">
        <v>40</v>
      </c>
      <c r="K18" s="262">
        <v>40</v>
      </c>
      <c r="L18" s="262">
        <v>40</v>
      </c>
      <c r="M18" s="262">
        <v>0</v>
      </c>
      <c r="N18" s="262">
        <v>0</v>
      </c>
      <c r="O18" s="262"/>
      <c r="P18" s="262"/>
      <c r="Q18" s="262"/>
      <c r="R18" s="262"/>
      <c r="S18" s="262"/>
      <c r="T18" s="262"/>
      <c r="U18" s="199"/>
      <c r="V18" s="418" t="s">
        <v>1653</v>
      </c>
      <c r="W18" s="209" t="s">
        <v>1604</v>
      </c>
    </row>
    <row r="19" spans="1:23">
      <c r="B19" s="14"/>
      <c r="C19" s="331" t="s">
        <v>1654</v>
      </c>
      <c r="D19" s="229"/>
      <c r="E19" s="403"/>
      <c r="F19" s="404">
        <v>10000</v>
      </c>
      <c r="G19" s="221">
        <f>SUM(I19:T19)</f>
        <v>5000</v>
      </c>
      <c r="H19" s="222" t="s">
        <v>911</v>
      </c>
      <c r="I19" s="262">
        <v>1000</v>
      </c>
      <c r="J19" s="262">
        <v>0</v>
      </c>
      <c r="K19" s="262">
        <v>3000</v>
      </c>
      <c r="L19" s="262">
        <v>0</v>
      </c>
      <c r="M19" s="262">
        <v>1000</v>
      </c>
      <c r="N19" s="262">
        <v>0</v>
      </c>
      <c r="O19" s="262"/>
      <c r="P19" s="262"/>
      <c r="Q19" s="262"/>
      <c r="R19" s="262"/>
      <c r="S19" s="262"/>
      <c r="T19" s="262"/>
      <c r="U19" s="199"/>
      <c r="V19" s="418" t="s">
        <v>1655</v>
      </c>
      <c r="W19" s="209" t="s">
        <v>1604</v>
      </c>
    </row>
    <row r="20" spans="1:23">
      <c r="B20" s="14"/>
      <c r="C20" s="331" t="s">
        <v>1656</v>
      </c>
      <c r="D20" s="229"/>
      <c r="E20" s="403"/>
      <c r="F20" s="404">
        <v>564595.39999999991</v>
      </c>
      <c r="G20" s="221">
        <f>SUM(I20:T20)</f>
        <v>201003.48000000004</v>
      </c>
      <c r="H20" s="222" t="s">
        <v>1285</v>
      </c>
      <c r="I20" s="262">
        <v>53291.78</v>
      </c>
      <c r="J20" s="262">
        <v>36488.89</v>
      </c>
      <c r="K20" s="262">
        <v>45218.03</v>
      </c>
      <c r="L20" s="262">
        <v>20828.2</v>
      </c>
      <c r="M20" s="262">
        <v>22668.2</v>
      </c>
      <c r="N20" s="262">
        <v>22508.38</v>
      </c>
      <c r="O20" s="262"/>
      <c r="P20" s="262"/>
      <c r="Q20" s="262"/>
      <c r="R20" s="262"/>
      <c r="S20" s="262"/>
      <c r="T20" s="262"/>
      <c r="U20" s="199"/>
      <c r="V20" s="418" t="s">
        <v>1657</v>
      </c>
      <c r="W20" s="209" t="s">
        <v>1604</v>
      </c>
    </row>
    <row r="21" spans="1:23" ht="13" hidden="1">
      <c r="A21" s="1"/>
      <c r="B21" s="14"/>
      <c r="C21" s="331" t="s">
        <v>1658</v>
      </c>
      <c r="D21" s="229" t="s">
        <v>1659</v>
      </c>
      <c r="E21" s="403"/>
      <c r="F21" s="404">
        <v>10000</v>
      </c>
      <c r="G21" s="221">
        <f t="shared" si="0"/>
        <v>0</v>
      </c>
      <c r="H21" s="222" t="s">
        <v>911</v>
      </c>
      <c r="I21" s="262"/>
      <c r="J21" s="262"/>
      <c r="K21" s="262"/>
      <c r="L21" s="262"/>
      <c r="M21" s="262"/>
      <c r="N21" s="262"/>
      <c r="O21" s="262"/>
      <c r="P21" s="262"/>
      <c r="Q21" s="262"/>
      <c r="R21" s="262"/>
      <c r="S21" s="262"/>
      <c r="T21" s="262"/>
      <c r="U21" s="199"/>
      <c r="V21" s="417" t="s">
        <v>1660</v>
      </c>
      <c r="W21" s="209" t="s">
        <v>1604</v>
      </c>
    </row>
    <row r="22" spans="1:23" ht="13" hidden="1">
      <c r="A22" s="1"/>
      <c r="B22" s="14"/>
      <c r="C22" s="331" t="s">
        <v>1661</v>
      </c>
      <c r="D22" s="229" t="s">
        <v>1659</v>
      </c>
      <c r="E22" s="403"/>
      <c r="F22" s="404">
        <v>487614.06020874664</v>
      </c>
      <c r="G22" s="221">
        <f t="shared" si="0"/>
        <v>0</v>
      </c>
      <c r="H22" s="222" t="s">
        <v>911</v>
      </c>
      <c r="I22" s="262"/>
      <c r="J22" s="262"/>
      <c r="K22" s="262"/>
      <c r="L22" s="262"/>
      <c r="M22" s="262"/>
      <c r="N22" s="262"/>
      <c r="O22" s="262"/>
      <c r="P22" s="262"/>
      <c r="Q22" s="262"/>
      <c r="R22" s="262"/>
      <c r="S22" s="262"/>
      <c r="T22" s="262"/>
      <c r="U22" s="199"/>
      <c r="V22" s="417" t="s">
        <v>1660</v>
      </c>
      <c r="W22" s="209" t="s">
        <v>1604</v>
      </c>
    </row>
    <row r="23" spans="1:23" ht="15.75" customHeight="1">
      <c r="A23" s="1"/>
      <c r="B23" s="14"/>
      <c r="C23" s="331" t="s">
        <v>1662</v>
      </c>
      <c r="D23" s="229"/>
      <c r="E23" s="401"/>
      <c r="F23" s="404">
        <v>30</v>
      </c>
      <c r="G23" s="221">
        <f t="shared" si="0"/>
        <v>7.5</v>
      </c>
      <c r="H23" s="222" t="s">
        <v>911</v>
      </c>
      <c r="I23" s="262">
        <v>0</v>
      </c>
      <c r="J23" s="262">
        <v>2.5</v>
      </c>
      <c r="K23" s="262">
        <v>0</v>
      </c>
      <c r="L23" s="262">
        <v>2.5</v>
      </c>
      <c r="M23" s="262">
        <v>0</v>
      </c>
      <c r="N23" s="262">
        <v>2.5</v>
      </c>
      <c r="O23" s="262"/>
      <c r="P23" s="262"/>
      <c r="Q23" s="262"/>
      <c r="R23" s="262"/>
      <c r="S23" s="262"/>
      <c r="T23" s="262"/>
      <c r="U23" s="199"/>
      <c r="V23" s="418" t="s">
        <v>1663</v>
      </c>
      <c r="W23" s="209" t="s">
        <v>1604</v>
      </c>
    </row>
    <row r="24" spans="1:23" ht="15.75" customHeight="1">
      <c r="A24" s="1"/>
      <c r="B24" s="14"/>
      <c r="C24" s="331" t="s">
        <v>1664</v>
      </c>
      <c r="D24" s="229" t="s">
        <v>1665</v>
      </c>
      <c r="E24" s="403"/>
      <c r="F24" s="404">
        <v>1980</v>
      </c>
      <c r="G24" s="221">
        <f t="shared" si="0"/>
        <v>945</v>
      </c>
      <c r="H24" s="222" t="s">
        <v>1285</v>
      </c>
      <c r="I24" s="262">
        <v>90</v>
      </c>
      <c r="J24" s="262">
        <v>180</v>
      </c>
      <c r="K24" s="262">
        <v>45</v>
      </c>
      <c r="L24" s="262">
        <v>360</v>
      </c>
      <c r="M24" s="262">
        <v>90</v>
      </c>
      <c r="N24" s="262">
        <v>180</v>
      </c>
      <c r="O24" s="262"/>
      <c r="P24" s="262"/>
      <c r="Q24" s="262"/>
      <c r="R24" s="262"/>
      <c r="S24" s="262"/>
      <c r="T24" s="262"/>
      <c r="U24" s="199"/>
      <c r="V24" s="417" t="s">
        <v>1666</v>
      </c>
      <c r="W24" s="209" t="s">
        <v>1604</v>
      </c>
    </row>
    <row r="25" spans="1:23" ht="15.75" customHeight="1">
      <c r="A25" s="1"/>
      <c r="B25" s="14"/>
      <c r="C25" s="331" t="s">
        <v>1667</v>
      </c>
      <c r="D25" s="229" t="s">
        <v>1668</v>
      </c>
      <c r="E25" s="403"/>
      <c r="F25" s="404">
        <v>252</v>
      </c>
      <c r="G25" s="221">
        <f t="shared" si="0"/>
        <v>180</v>
      </c>
      <c r="H25" s="222" t="s">
        <v>1285</v>
      </c>
      <c r="I25" s="262">
        <v>0</v>
      </c>
      <c r="J25" s="262">
        <v>36</v>
      </c>
      <c r="K25" s="262">
        <v>36</v>
      </c>
      <c r="L25" s="262">
        <v>18</v>
      </c>
      <c r="M25" s="262">
        <v>18</v>
      </c>
      <c r="N25" s="262">
        <v>72</v>
      </c>
      <c r="O25" s="262"/>
      <c r="P25" s="262"/>
      <c r="Q25" s="262"/>
      <c r="R25" s="262"/>
      <c r="S25" s="262"/>
      <c r="T25" s="262"/>
      <c r="U25" s="199"/>
      <c r="V25" s="417" t="s">
        <v>1669</v>
      </c>
      <c r="W25" s="209" t="s">
        <v>1604</v>
      </c>
    </row>
    <row r="26" spans="1:23" ht="13" hidden="1">
      <c r="A26" s="1"/>
      <c r="B26" s="14"/>
      <c r="C26" s="331" t="s">
        <v>1664</v>
      </c>
      <c r="D26" s="229" t="s">
        <v>1659</v>
      </c>
      <c r="E26" s="403"/>
      <c r="F26" s="404">
        <v>4376.4705882352937</v>
      </c>
      <c r="G26" s="221">
        <f t="shared" si="0"/>
        <v>0</v>
      </c>
      <c r="H26" s="222" t="s">
        <v>911</v>
      </c>
      <c r="I26" s="262"/>
      <c r="J26" s="262"/>
      <c r="K26" s="262"/>
      <c r="L26" s="262"/>
      <c r="M26" s="262"/>
      <c r="N26" s="262"/>
      <c r="O26" s="262"/>
      <c r="P26" s="262"/>
      <c r="Q26" s="262"/>
      <c r="R26" s="262"/>
      <c r="S26" s="262"/>
      <c r="T26" s="262"/>
      <c r="U26" s="199"/>
      <c r="V26" s="417" t="s">
        <v>1660</v>
      </c>
      <c r="W26" s="209" t="s">
        <v>1604</v>
      </c>
    </row>
    <row r="27" spans="1:23">
      <c r="B27" s="14"/>
      <c r="C27" s="331" t="s">
        <v>1670</v>
      </c>
      <c r="D27" s="229"/>
      <c r="E27" s="403" t="s">
        <v>1671</v>
      </c>
      <c r="F27" s="404">
        <v>4731278.2300000004</v>
      </c>
      <c r="G27" s="221">
        <f t="shared" ref="G27:G31" si="1">SUM(I27:T27)</f>
        <v>2335568</v>
      </c>
      <c r="H27" s="222" t="s">
        <v>1285</v>
      </c>
      <c r="I27" s="262">
        <v>400739.5</v>
      </c>
      <c r="J27" s="262">
        <v>429557.5</v>
      </c>
      <c r="K27" s="262">
        <v>450695.9</v>
      </c>
      <c r="L27" s="262">
        <v>299341.5</v>
      </c>
      <c r="M27" s="262">
        <v>349483.9</v>
      </c>
      <c r="N27" s="262">
        <v>405749.7</v>
      </c>
      <c r="O27" s="262"/>
      <c r="P27" s="262"/>
      <c r="Q27" s="262"/>
      <c r="R27" s="262"/>
      <c r="S27" s="262"/>
      <c r="T27" s="262"/>
      <c r="U27" s="199"/>
      <c r="V27" s="417" t="s">
        <v>1672</v>
      </c>
      <c r="W27" s="209" t="s">
        <v>1604</v>
      </c>
    </row>
    <row r="28" spans="1:23" hidden="1">
      <c r="B28" s="14"/>
      <c r="C28" s="331" t="s">
        <v>1673</v>
      </c>
      <c r="D28" s="229" t="s">
        <v>1659</v>
      </c>
      <c r="E28" s="403"/>
      <c r="F28" s="404">
        <v>1490.3526424500001</v>
      </c>
      <c r="G28" s="221">
        <f t="shared" si="1"/>
        <v>0</v>
      </c>
      <c r="H28" s="222" t="s">
        <v>571</v>
      </c>
      <c r="I28" s="262"/>
      <c r="J28" s="262"/>
      <c r="K28" s="262"/>
      <c r="L28" s="262"/>
      <c r="M28" s="262"/>
      <c r="N28" s="262"/>
      <c r="O28" s="262"/>
      <c r="P28" s="262"/>
      <c r="Q28" s="262"/>
      <c r="R28" s="262"/>
      <c r="S28" s="262"/>
      <c r="T28" s="262"/>
      <c r="U28" s="199"/>
      <c r="V28" s="417" t="s">
        <v>1660</v>
      </c>
      <c r="W28" s="209" t="s">
        <v>1604</v>
      </c>
    </row>
    <row r="29" spans="1:23">
      <c r="B29" s="14"/>
      <c r="C29" s="331" t="s">
        <v>1674</v>
      </c>
      <c r="D29" s="229"/>
      <c r="E29" s="405"/>
      <c r="F29" s="404">
        <v>40</v>
      </c>
      <c r="G29" s="221">
        <f t="shared" si="1"/>
        <v>20</v>
      </c>
      <c r="H29" s="222" t="s">
        <v>911</v>
      </c>
      <c r="I29" s="262">
        <v>0</v>
      </c>
      <c r="J29" s="262">
        <v>20</v>
      </c>
      <c r="K29" s="262">
        <v>0</v>
      </c>
      <c r="L29" s="262">
        <v>0</v>
      </c>
      <c r="M29" s="262">
        <v>0</v>
      </c>
      <c r="N29" s="262">
        <v>0</v>
      </c>
      <c r="O29" s="262"/>
      <c r="P29" s="262"/>
      <c r="Q29" s="262"/>
      <c r="R29" s="262"/>
      <c r="S29" s="262"/>
      <c r="T29" s="262"/>
      <c r="U29" s="199"/>
      <c r="V29" s="418" t="s">
        <v>1675</v>
      </c>
      <c r="W29" s="209" t="s">
        <v>1604</v>
      </c>
    </row>
    <row r="30" spans="1:23">
      <c r="B30" s="14"/>
      <c r="C30" s="331" t="s">
        <v>1676</v>
      </c>
      <c r="D30" s="229"/>
      <c r="E30" s="405"/>
      <c r="F30" s="404">
        <v>300</v>
      </c>
      <c r="G30" s="221">
        <f t="shared" si="1"/>
        <v>0</v>
      </c>
      <c r="H30" s="222" t="s">
        <v>1285</v>
      </c>
      <c r="I30" s="262">
        <v>0</v>
      </c>
      <c r="J30" s="262">
        <v>0</v>
      </c>
      <c r="K30" s="262">
        <v>0</v>
      </c>
      <c r="L30" s="262">
        <v>0</v>
      </c>
      <c r="M30" s="262">
        <v>0</v>
      </c>
      <c r="N30" s="262">
        <v>0</v>
      </c>
      <c r="O30" s="262"/>
      <c r="P30" s="262"/>
      <c r="Q30" s="262"/>
      <c r="R30" s="262"/>
      <c r="S30" s="262"/>
      <c r="T30" s="262"/>
      <c r="U30" s="199"/>
      <c r="V30" s="418" t="s">
        <v>1677</v>
      </c>
      <c r="W30" s="209" t="s">
        <v>1604</v>
      </c>
    </row>
    <row r="31" spans="1:23" hidden="1">
      <c r="B31" s="14"/>
      <c r="C31" s="331" t="s">
        <v>1676</v>
      </c>
      <c r="D31" s="5" t="s">
        <v>1659</v>
      </c>
      <c r="E31" s="402" t="s">
        <v>1678</v>
      </c>
      <c r="F31" s="162">
        <v>200.22692384702663</v>
      </c>
      <c r="G31" s="56">
        <f t="shared" si="1"/>
        <v>0</v>
      </c>
      <c r="H31" s="222" t="s">
        <v>911</v>
      </c>
      <c r="I31" s="54"/>
      <c r="J31" s="54"/>
      <c r="K31" s="54"/>
      <c r="L31" s="54"/>
      <c r="M31" s="54"/>
      <c r="N31" s="54"/>
      <c r="O31" s="54"/>
      <c r="P31" s="54"/>
      <c r="Q31" s="54"/>
      <c r="R31" s="54"/>
      <c r="S31" s="54"/>
      <c r="T31" s="54"/>
      <c r="U31" s="16"/>
      <c r="V31" s="173"/>
      <c r="W31" s="18"/>
    </row>
    <row r="32" spans="1:23">
      <c r="B32" s="14"/>
      <c r="C32" s="16"/>
      <c r="D32" s="16"/>
      <c r="E32" s="16"/>
      <c r="F32" s="16"/>
      <c r="G32" s="16"/>
      <c r="H32" s="16"/>
      <c r="I32" s="16"/>
      <c r="J32" s="16"/>
      <c r="K32" s="16"/>
      <c r="L32" s="16"/>
      <c r="M32" s="16"/>
      <c r="N32" s="16"/>
      <c r="O32" s="16"/>
      <c r="P32" s="16"/>
      <c r="Q32" s="16"/>
      <c r="R32" s="16"/>
      <c r="S32" s="16"/>
      <c r="T32" s="16"/>
      <c r="U32" s="16"/>
      <c r="V32" s="16"/>
      <c r="W32" s="18"/>
    </row>
    <row r="33" spans="1:321" s="210" customFormat="1">
      <c r="A33" s="207"/>
      <c r="B33" s="151"/>
      <c r="C33" s="98" t="s">
        <v>1679</v>
      </c>
      <c r="D33" s="199"/>
      <c r="E33" s="199"/>
      <c r="F33" s="199"/>
      <c r="G33" s="199"/>
      <c r="H33" s="199"/>
      <c r="I33" s="199"/>
      <c r="J33" s="199"/>
      <c r="K33" s="199"/>
      <c r="L33" s="199"/>
      <c r="M33" s="199"/>
      <c r="N33" s="199"/>
      <c r="O33" s="199"/>
      <c r="P33" s="199"/>
      <c r="Q33" s="199"/>
      <c r="R33" s="199"/>
      <c r="S33" s="199"/>
      <c r="T33" s="199"/>
      <c r="U33" s="199"/>
      <c r="V33" s="199"/>
      <c r="W33" s="209"/>
    </row>
    <row r="34" spans="1:321" s="210" customFormat="1" ht="15" customHeight="1">
      <c r="A34" s="207"/>
      <c r="B34" s="151"/>
      <c r="C34" s="331" t="s">
        <v>1680</v>
      </c>
      <c r="D34" s="229"/>
      <c r="E34" s="405"/>
      <c r="F34" s="404">
        <v>126394</v>
      </c>
      <c r="G34" s="221">
        <f t="shared" ref="G34:G43" si="2">SUM(I34:T34)</f>
        <v>50134.9</v>
      </c>
      <c r="H34" s="222" t="s">
        <v>911</v>
      </c>
      <c r="I34" s="406">
        <v>88</v>
      </c>
      <c r="J34" s="406">
        <v>4047</v>
      </c>
      <c r="K34" s="406">
        <v>5778</v>
      </c>
      <c r="L34" s="406">
        <v>20656</v>
      </c>
      <c r="M34" s="406">
        <v>8036.9</v>
      </c>
      <c r="N34" s="406">
        <v>11529</v>
      </c>
      <c r="O34" s="406"/>
      <c r="P34" s="406"/>
      <c r="Q34" s="406"/>
      <c r="R34" s="406"/>
      <c r="S34" s="406"/>
      <c r="T34" s="406"/>
      <c r="U34" s="199"/>
      <c r="V34" s="417" t="s">
        <v>1681</v>
      </c>
      <c r="W34" s="209" t="s">
        <v>1604</v>
      </c>
    </row>
    <row r="35" spans="1:321" s="210" customFormat="1" ht="15" customHeight="1">
      <c r="A35" s="207"/>
      <c r="B35" s="151"/>
      <c r="C35" s="331" t="s">
        <v>1680</v>
      </c>
      <c r="D35" s="229"/>
      <c r="E35" s="405"/>
      <c r="F35" s="404">
        <v>201404</v>
      </c>
      <c r="G35" s="221">
        <f t="shared" si="2"/>
        <v>81339</v>
      </c>
      <c r="H35" s="222" t="s">
        <v>911</v>
      </c>
      <c r="I35" s="406">
        <v>21500</v>
      </c>
      <c r="J35" s="406">
        <v>14017</v>
      </c>
      <c r="K35" s="406">
        <v>12000</v>
      </c>
      <c r="L35" s="406">
        <v>7005</v>
      </c>
      <c r="M35" s="406">
        <v>9005</v>
      </c>
      <c r="N35" s="406">
        <v>17812</v>
      </c>
      <c r="O35" s="406"/>
      <c r="P35" s="406"/>
      <c r="Q35" s="406"/>
      <c r="R35" s="406"/>
      <c r="S35" s="406"/>
      <c r="T35" s="406"/>
      <c r="U35" s="199"/>
      <c r="V35" s="417" t="s">
        <v>1682</v>
      </c>
      <c r="W35" s="209" t="s">
        <v>1604</v>
      </c>
    </row>
    <row r="36" spans="1:321" s="210" customFormat="1" ht="15" customHeight="1">
      <c r="A36" s="207"/>
      <c r="B36" s="151"/>
      <c r="C36" s="331" t="s">
        <v>1680</v>
      </c>
      <c r="D36" s="229"/>
      <c r="E36" s="405"/>
      <c r="F36" s="404">
        <v>55</v>
      </c>
      <c r="G36" s="221">
        <f t="shared" si="2"/>
        <v>30</v>
      </c>
      <c r="H36" s="222" t="s">
        <v>911</v>
      </c>
      <c r="I36" s="406">
        <v>5</v>
      </c>
      <c r="J36" s="406">
        <v>5</v>
      </c>
      <c r="K36" s="406">
        <v>0</v>
      </c>
      <c r="L36" s="406">
        <v>0</v>
      </c>
      <c r="M36" s="406">
        <v>0</v>
      </c>
      <c r="N36" s="406">
        <v>20</v>
      </c>
      <c r="O36" s="406"/>
      <c r="P36" s="406"/>
      <c r="Q36" s="406"/>
      <c r="R36" s="406"/>
      <c r="S36" s="406"/>
      <c r="T36" s="406"/>
      <c r="U36" s="199"/>
      <c r="V36" s="417" t="s">
        <v>1683</v>
      </c>
      <c r="W36" s="209" t="s">
        <v>1604</v>
      </c>
    </row>
    <row r="37" spans="1:321" s="210" customFormat="1" ht="15" customHeight="1">
      <c r="A37" s="207"/>
      <c r="B37" s="151"/>
      <c r="C37" s="331" t="s">
        <v>1680</v>
      </c>
      <c r="D37" s="229"/>
      <c r="E37" s="405"/>
      <c r="F37" s="404">
        <v>80</v>
      </c>
      <c r="G37" s="221">
        <f t="shared" si="2"/>
        <v>200</v>
      </c>
      <c r="H37" s="222" t="s">
        <v>911</v>
      </c>
      <c r="I37" s="406">
        <v>20</v>
      </c>
      <c r="J37" s="406">
        <v>0</v>
      </c>
      <c r="K37" s="406">
        <v>60</v>
      </c>
      <c r="L37" s="406">
        <v>80</v>
      </c>
      <c r="M37" s="406">
        <v>0</v>
      </c>
      <c r="N37" s="406">
        <v>40</v>
      </c>
      <c r="O37" s="406"/>
      <c r="P37" s="406"/>
      <c r="Q37" s="406"/>
      <c r="R37" s="406"/>
      <c r="S37" s="406"/>
      <c r="T37" s="406"/>
      <c r="U37" s="199"/>
      <c r="V37" s="417" t="s">
        <v>1684</v>
      </c>
      <c r="W37" s="209" t="s">
        <v>1604</v>
      </c>
    </row>
    <row r="38" spans="1:321" s="210" customFormat="1" ht="15" customHeight="1">
      <c r="A38" s="207"/>
      <c r="B38" s="151"/>
      <c r="C38" s="331" t="s">
        <v>1680</v>
      </c>
      <c r="D38" s="229"/>
      <c r="E38" s="405"/>
      <c r="F38" s="404">
        <v>209</v>
      </c>
      <c r="G38" s="221">
        <f t="shared" si="2"/>
        <v>209</v>
      </c>
      <c r="H38" s="222" t="s">
        <v>911</v>
      </c>
      <c r="I38" s="406">
        <v>0</v>
      </c>
      <c r="J38" s="406">
        <v>0</v>
      </c>
      <c r="K38" s="406">
        <v>0</v>
      </c>
      <c r="L38" s="406">
        <v>0</v>
      </c>
      <c r="M38" s="406">
        <v>209</v>
      </c>
      <c r="N38" s="406">
        <v>0</v>
      </c>
      <c r="O38" s="406"/>
      <c r="P38" s="406"/>
      <c r="Q38" s="406"/>
      <c r="R38" s="406"/>
      <c r="S38" s="406"/>
      <c r="T38" s="406"/>
      <c r="U38" s="199"/>
      <c r="V38" s="417" t="s">
        <v>1685</v>
      </c>
      <c r="W38" s="209" t="s">
        <v>1604</v>
      </c>
    </row>
    <row r="39" spans="1:321" s="210" customFormat="1" ht="15" customHeight="1">
      <c r="A39" s="207"/>
      <c r="B39" s="151"/>
      <c r="C39" s="331" t="s">
        <v>1686</v>
      </c>
      <c r="D39" s="229"/>
      <c r="E39" s="405"/>
      <c r="F39" s="404">
        <v>430.16999999999996</v>
      </c>
      <c r="G39" s="221">
        <f t="shared" si="2"/>
        <v>176.10500000000002</v>
      </c>
      <c r="H39" s="222" t="s">
        <v>1285</v>
      </c>
      <c r="I39" s="406">
        <v>23.1</v>
      </c>
      <c r="J39" s="406">
        <v>11.5</v>
      </c>
      <c r="K39" s="406">
        <v>60.17</v>
      </c>
      <c r="L39" s="406">
        <v>9.01</v>
      </c>
      <c r="M39" s="406">
        <v>47.225000000000001</v>
      </c>
      <c r="N39" s="406">
        <v>25.1</v>
      </c>
      <c r="O39" s="406"/>
      <c r="P39" s="406"/>
      <c r="Q39" s="406"/>
      <c r="R39" s="406"/>
      <c r="S39" s="406"/>
      <c r="T39" s="406"/>
      <c r="U39" s="199"/>
      <c r="V39" s="417" t="s">
        <v>1687</v>
      </c>
      <c r="W39" s="209" t="s">
        <v>1604</v>
      </c>
    </row>
    <row r="40" spans="1:321" s="210" customFormat="1" ht="15" customHeight="1">
      <c r="A40" s="207"/>
      <c r="B40" s="151"/>
      <c r="C40" s="331" t="s">
        <v>1688</v>
      </c>
      <c r="D40" s="229"/>
      <c r="E40" s="405"/>
      <c r="F40" s="404">
        <v>36049.53</v>
      </c>
      <c r="G40" s="221">
        <f t="shared" si="2"/>
        <v>13649.9</v>
      </c>
      <c r="H40" s="222" t="s">
        <v>1285</v>
      </c>
      <c r="I40" s="406">
        <v>2262.9</v>
      </c>
      <c r="J40" s="406">
        <v>2803.5</v>
      </c>
      <c r="K40" s="406">
        <v>3766.1</v>
      </c>
      <c r="L40" s="406">
        <v>2326.75</v>
      </c>
      <c r="M40" s="406">
        <v>472.3</v>
      </c>
      <c r="N40" s="406">
        <v>2018.35</v>
      </c>
      <c r="O40" s="406"/>
      <c r="P40" s="406"/>
      <c r="Q40" s="406"/>
      <c r="R40" s="406"/>
      <c r="S40" s="406"/>
      <c r="T40" s="406"/>
      <c r="U40" s="199"/>
      <c r="V40" s="417" t="s">
        <v>1689</v>
      </c>
      <c r="W40" s="209" t="s">
        <v>1604</v>
      </c>
    </row>
    <row r="41" spans="1:321" s="210" customFormat="1" ht="15" customHeight="1">
      <c r="A41" s="207"/>
      <c r="B41" s="151"/>
      <c r="C41" s="331" t="s">
        <v>1690</v>
      </c>
      <c r="D41" s="229"/>
      <c r="E41" s="405"/>
      <c r="F41" s="404">
        <v>174565</v>
      </c>
      <c r="G41" s="221">
        <f t="shared" si="2"/>
        <v>83086</v>
      </c>
      <c r="H41" s="222" t="s">
        <v>911</v>
      </c>
      <c r="I41" s="406">
        <v>26209</v>
      </c>
      <c r="J41" s="406">
        <v>18000</v>
      </c>
      <c r="K41" s="406">
        <v>7000</v>
      </c>
      <c r="L41" s="406">
        <v>11459</v>
      </c>
      <c r="M41" s="406">
        <v>11418</v>
      </c>
      <c r="N41" s="406">
        <v>9000</v>
      </c>
      <c r="O41" s="406"/>
      <c r="P41" s="406"/>
      <c r="Q41" s="406"/>
      <c r="R41" s="406"/>
      <c r="S41" s="406"/>
      <c r="T41" s="406"/>
      <c r="U41" s="199"/>
      <c r="V41" s="417" t="s">
        <v>1691</v>
      </c>
      <c r="W41" s="209" t="s">
        <v>1604</v>
      </c>
    </row>
    <row r="42" spans="1:321" s="210" customFormat="1" ht="15" customHeight="1">
      <c r="A42" s="207"/>
      <c r="B42" s="151"/>
      <c r="C42" s="331" t="s">
        <v>1692</v>
      </c>
      <c r="D42" s="229"/>
      <c r="E42" s="405"/>
      <c r="F42" s="404">
        <v>1350</v>
      </c>
      <c r="G42" s="221">
        <f t="shared" si="2"/>
        <v>375</v>
      </c>
      <c r="H42" s="222" t="s">
        <v>1285</v>
      </c>
      <c r="I42" s="406">
        <v>75</v>
      </c>
      <c r="J42" s="406">
        <v>50</v>
      </c>
      <c r="K42" s="406">
        <v>50</v>
      </c>
      <c r="L42" s="406">
        <v>25</v>
      </c>
      <c r="M42" s="406">
        <v>175</v>
      </c>
      <c r="N42" s="406">
        <v>0</v>
      </c>
      <c r="O42" s="406"/>
      <c r="P42" s="406"/>
      <c r="Q42" s="406"/>
      <c r="R42" s="406"/>
      <c r="S42" s="406"/>
      <c r="T42" s="406"/>
      <c r="U42" s="199"/>
      <c r="V42" s="417" t="s">
        <v>1693</v>
      </c>
      <c r="W42" s="209" t="s">
        <v>1604</v>
      </c>
    </row>
    <row r="43" spans="1:321" s="210" customFormat="1">
      <c r="A43" s="407"/>
      <c r="B43" s="408"/>
      <c r="C43" s="409" t="s">
        <v>1694</v>
      </c>
      <c r="D43" s="410"/>
      <c r="E43" s="411"/>
      <c r="F43" s="412">
        <v>558</v>
      </c>
      <c r="G43" s="221">
        <f t="shared" si="2"/>
        <v>321.39999999999998</v>
      </c>
      <c r="H43" s="413" t="s">
        <v>1643</v>
      </c>
      <c r="I43" s="414">
        <v>66.2</v>
      </c>
      <c r="J43" s="414">
        <v>42</v>
      </c>
      <c r="K43" s="414">
        <v>73.2</v>
      </c>
      <c r="L43" s="414">
        <v>49</v>
      </c>
      <c r="M43" s="414">
        <v>70</v>
      </c>
      <c r="N43" s="414">
        <v>21</v>
      </c>
      <c r="O43" s="414"/>
      <c r="P43" s="414"/>
      <c r="Q43" s="414"/>
      <c r="R43" s="414"/>
      <c r="S43" s="414"/>
      <c r="T43" s="414"/>
      <c r="U43" s="415"/>
      <c r="V43" s="417" t="s">
        <v>1695</v>
      </c>
      <c r="W43" s="209" t="s">
        <v>1604</v>
      </c>
      <c r="X43" s="416"/>
      <c r="Y43" s="416"/>
      <c r="Z43" s="416"/>
      <c r="AA43" s="416"/>
      <c r="AB43" s="416"/>
      <c r="AC43" s="416"/>
      <c r="AD43" s="416"/>
      <c r="AE43" s="416"/>
      <c r="AF43" s="416"/>
      <c r="AG43" s="416"/>
      <c r="AH43" s="416"/>
      <c r="AI43" s="416"/>
      <c r="AJ43" s="416"/>
      <c r="AK43" s="416"/>
      <c r="AL43" s="416"/>
      <c r="AM43" s="416"/>
      <c r="AN43" s="416"/>
      <c r="AO43" s="416"/>
      <c r="AP43" s="416"/>
      <c r="AQ43" s="416"/>
      <c r="AR43" s="416"/>
      <c r="AS43" s="416"/>
      <c r="AT43" s="416"/>
      <c r="AU43" s="416"/>
      <c r="AV43" s="416"/>
      <c r="AW43" s="416"/>
      <c r="AX43" s="416"/>
      <c r="AY43" s="416"/>
      <c r="AZ43" s="416"/>
      <c r="BA43" s="416"/>
      <c r="BB43" s="416"/>
      <c r="BC43" s="416"/>
      <c r="BD43" s="416"/>
      <c r="BE43" s="416"/>
      <c r="BF43" s="416"/>
      <c r="BG43" s="416"/>
      <c r="BH43" s="416"/>
      <c r="BI43" s="416"/>
      <c r="BJ43" s="416"/>
      <c r="BK43" s="416"/>
      <c r="BL43" s="416"/>
      <c r="BM43" s="416"/>
      <c r="BN43" s="416"/>
      <c r="BO43" s="416"/>
      <c r="BP43" s="416"/>
      <c r="BQ43" s="416"/>
      <c r="BR43" s="416"/>
      <c r="BS43" s="416"/>
      <c r="BT43" s="416"/>
      <c r="BU43" s="416"/>
      <c r="BV43" s="416"/>
      <c r="BW43" s="416"/>
      <c r="BX43" s="416"/>
      <c r="BY43" s="416"/>
      <c r="BZ43" s="416"/>
      <c r="CA43" s="416"/>
      <c r="CB43" s="416"/>
      <c r="CC43" s="416"/>
      <c r="CD43" s="416"/>
      <c r="CE43" s="416"/>
      <c r="CF43" s="416"/>
      <c r="CG43" s="416"/>
      <c r="CH43" s="416"/>
      <c r="CI43" s="416"/>
      <c r="CJ43" s="416"/>
      <c r="CK43" s="416"/>
      <c r="CL43" s="416"/>
      <c r="CM43" s="416"/>
      <c r="CN43" s="416"/>
      <c r="CO43" s="416"/>
      <c r="CP43" s="416"/>
      <c r="CQ43" s="416"/>
      <c r="CR43" s="416"/>
      <c r="CS43" s="416"/>
      <c r="CT43" s="416"/>
      <c r="CU43" s="416"/>
      <c r="CV43" s="416"/>
      <c r="CW43" s="416"/>
      <c r="CX43" s="416"/>
      <c r="CY43" s="416"/>
      <c r="CZ43" s="416"/>
      <c r="DA43" s="416"/>
      <c r="DB43" s="416"/>
      <c r="DC43" s="416"/>
      <c r="DD43" s="416"/>
      <c r="DE43" s="416"/>
      <c r="DF43" s="416"/>
      <c r="DG43" s="416"/>
      <c r="DH43" s="416"/>
      <c r="DI43" s="416"/>
      <c r="DJ43" s="416"/>
      <c r="DK43" s="416"/>
      <c r="DL43" s="416"/>
      <c r="DM43" s="416"/>
      <c r="DN43" s="416"/>
      <c r="DO43" s="416"/>
      <c r="DP43" s="416"/>
      <c r="DQ43" s="416"/>
      <c r="DR43" s="416"/>
      <c r="DS43" s="416"/>
      <c r="DT43" s="416"/>
      <c r="DU43" s="416"/>
      <c r="DV43" s="416"/>
      <c r="DW43" s="416"/>
      <c r="DX43" s="416"/>
      <c r="DY43" s="416"/>
      <c r="DZ43" s="416"/>
      <c r="EA43" s="416"/>
      <c r="EB43" s="416"/>
      <c r="EC43" s="416"/>
      <c r="ED43" s="416"/>
      <c r="EE43" s="416"/>
      <c r="EF43" s="416"/>
      <c r="EG43" s="416"/>
      <c r="EH43" s="416"/>
      <c r="EI43" s="416"/>
      <c r="EJ43" s="416"/>
      <c r="EK43" s="416"/>
      <c r="EL43" s="416"/>
      <c r="EM43" s="416"/>
      <c r="EN43" s="416"/>
      <c r="EO43" s="416"/>
      <c r="EP43" s="416"/>
      <c r="EQ43" s="416"/>
      <c r="ER43" s="416"/>
      <c r="ES43" s="416"/>
      <c r="ET43" s="416"/>
      <c r="EU43" s="416"/>
      <c r="EV43" s="416"/>
      <c r="EW43" s="416"/>
      <c r="EX43" s="416"/>
      <c r="EY43" s="416"/>
      <c r="EZ43" s="416"/>
      <c r="FA43" s="416"/>
      <c r="FB43" s="416"/>
      <c r="FC43" s="416"/>
      <c r="FD43" s="416"/>
      <c r="FE43" s="416"/>
      <c r="FF43" s="416"/>
      <c r="FG43" s="416"/>
      <c r="FH43" s="416"/>
      <c r="FI43" s="416"/>
      <c r="FJ43" s="416"/>
      <c r="FK43" s="416"/>
      <c r="FL43" s="416"/>
      <c r="FM43" s="416"/>
      <c r="FN43" s="416"/>
      <c r="FO43" s="416"/>
      <c r="FP43" s="416"/>
      <c r="FQ43" s="416"/>
      <c r="FR43" s="416"/>
      <c r="FS43" s="416"/>
      <c r="FT43" s="416"/>
      <c r="FU43" s="416"/>
      <c r="FV43" s="416"/>
      <c r="FW43" s="416"/>
      <c r="FX43" s="416"/>
      <c r="FY43" s="416"/>
      <c r="FZ43" s="416"/>
      <c r="GA43" s="416"/>
      <c r="GB43" s="416"/>
      <c r="GC43" s="416"/>
      <c r="GD43" s="416"/>
      <c r="GE43" s="416"/>
      <c r="GF43" s="416"/>
      <c r="GG43" s="416"/>
      <c r="GH43" s="416"/>
      <c r="GI43" s="416"/>
      <c r="GJ43" s="416"/>
      <c r="GK43" s="416"/>
      <c r="GL43" s="416"/>
      <c r="GM43" s="416"/>
      <c r="GN43" s="416"/>
      <c r="GO43" s="416"/>
      <c r="GP43" s="416"/>
      <c r="GQ43" s="416"/>
      <c r="GR43" s="416"/>
      <c r="GS43" s="416"/>
      <c r="GT43" s="416"/>
      <c r="GU43" s="416"/>
      <c r="GV43" s="416"/>
      <c r="GW43" s="416"/>
      <c r="GX43" s="416"/>
      <c r="GY43" s="416"/>
      <c r="GZ43" s="416"/>
      <c r="HA43" s="416"/>
      <c r="HB43" s="416"/>
      <c r="HC43" s="416"/>
      <c r="HD43" s="416"/>
      <c r="HE43" s="416"/>
      <c r="HF43" s="416"/>
      <c r="HG43" s="416"/>
      <c r="HH43" s="416"/>
      <c r="HI43" s="416"/>
      <c r="HJ43" s="416"/>
      <c r="HK43" s="416"/>
      <c r="HL43" s="416"/>
      <c r="HM43" s="416"/>
      <c r="HN43" s="416"/>
      <c r="HO43" s="416"/>
      <c r="HP43" s="416"/>
      <c r="HQ43" s="416"/>
      <c r="HR43" s="416"/>
      <c r="HS43" s="416"/>
      <c r="HT43" s="416"/>
      <c r="HU43" s="416"/>
      <c r="HV43" s="416"/>
      <c r="HW43" s="416"/>
      <c r="HX43" s="416"/>
      <c r="HY43" s="416"/>
      <c r="HZ43" s="416"/>
      <c r="IA43" s="416"/>
      <c r="IB43" s="416"/>
      <c r="IC43" s="416"/>
      <c r="ID43" s="416"/>
      <c r="IE43" s="416"/>
      <c r="IF43" s="416"/>
      <c r="IG43" s="416"/>
      <c r="IH43" s="416"/>
      <c r="II43" s="416"/>
      <c r="IJ43" s="416"/>
      <c r="IK43" s="416"/>
      <c r="IL43" s="416"/>
      <c r="IM43" s="416"/>
      <c r="IN43" s="416"/>
      <c r="IO43" s="416"/>
      <c r="IP43" s="416"/>
      <c r="IQ43" s="416"/>
      <c r="IR43" s="416"/>
      <c r="IS43" s="416"/>
      <c r="IT43" s="416"/>
      <c r="IU43" s="416"/>
      <c r="IV43" s="416"/>
      <c r="IW43" s="416"/>
      <c r="IX43" s="416"/>
      <c r="IY43" s="416"/>
      <c r="IZ43" s="416"/>
      <c r="JA43" s="416"/>
      <c r="JB43" s="416"/>
      <c r="JC43" s="416"/>
      <c r="JD43" s="416"/>
      <c r="JE43" s="416"/>
      <c r="JF43" s="416"/>
      <c r="JG43" s="416"/>
      <c r="JH43" s="416"/>
      <c r="JI43" s="416"/>
      <c r="JJ43" s="416"/>
      <c r="JK43" s="416"/>
      <c r="JL43" s="416"/>
      <c r="JM43" s="416"/>
      <c r="JN43" s="416"/>
      <c r="JO43" s="416"/>
      <c r="JP43" s="416"/>
      <c r="JQ43" s="416"/>
      <c r="JR43" s="416"/>
      <c r="JS43" s="416"/>
      <c r="JT43" s="416"/>
      <c r="JU43" s="416"/>
      <c r="JV43" s="416"/>
      <c r="JW43" s="416"/>
      <c r="JX43" s="416"/>
      <c r="JY43" s="416"/>
      <c r="JZ43" s="416"/>
      <c r="KA43" s="416"/>
      <c r="KB43" s="416"/>
      <c r="KC43" s="416"/>
      <c r="KD43" s="416"/>
      <c r="KE43" s="416"/>
      <c r="KF43" s="416"/>
      <c r="KG43" s="416"/>
      <c r="KH43" s="416"/>
      <c r="KI43" s="416"/>
      <c r="KJ43" s="416"/>
      <c r="KK43" s="416"/>
      <c r="KL43" s="416"/>
      <c r="KM43" s="416"/>
      <c r="KN43" s="416"/>
      <c r="KO43" s="416"/>
      <c r="KP43" s="416"/>
      <c r="KQ43" s="416"/>
      <c r="KR43" s="416"/>
      <c r="KS43" s="416"/>
      <c r="KT43" s="416"/>
      <c r="KU43" s="416"/>
      <c r="KV43" s="416"/>
      <c r="KW43" s="416"/>
      <c r="KX43" s="416"/>
      <c r="KY43" s="416"/>
      <c r="KZ43" s="416"/>
      <c r="LA43" s="416"/>
      <c r="LB43" s="416"/>
      <c r="LC43" s="416"/>
      <c r="LD43" s="416"/>
      <c r="LE43" s="416"/>
      <c r="LF43" s="416"/>
      <c r="LG43" s="416"/>
      <c r="LH43" s="416"/>
      <c r="LI43" s="416"/>
    </row>
    <row r="44" spans="1:321">
      <c r="B44" s="21"/>
      <c r="C44" s="2"/>
      <c r="D44" s="2"/>
      <c r="E44" s="2"/>
      <c r="F44" s="2"/>
      <c r="G44" s="2"/>
      <c r="H44" s="2"/>
      <c r="I44" s="2"/>
      <c r="J44" s="2"/>
      <c r="K44" s="2"/>
      <c r="L44" s="2"/>
      <c r="M44" s="2"/>
      <c r="N44" s="2"/>
      <c r="O44" s="2"/>
      <c r="P44" s="2"/>
      <c r="Q44" s="2"/>
      <c r="R44" s="2"/>
      <c r="S44" s="2"/>
      <c r="T44" s="2"/>
      <c r="U44" s="2"/>
      <c r="V44" s="2"/>
      <c r="W44" s="20"/>
    </row>
    <row r="45" spans="1:321" ht="18">
      <c r="C45" s="24" t="s">
        <v>635</v>
      </c>
    </row>
    <row r="47" spans="1:321">
      <c r="C47" s="482" t="s">
        <v>1696</v>
      </c>
      <c r="D47" s="483" t="s">
        <v>1697</v>
      </c>
      <c r="E47" s="483" t="s">
        <v>1698</v>
      </c>
      <c r="F47" s="483" t="s">
        <v>1699</v>
      </c>
      <c r="G47" s="483" t="s">
        <v>1700</v>
      </c>
      <c r="H47" s="483" t="s">
        <v>1701</v>
      </c>
      <c r="I47" s="483" t="s">
        <v>1702</v>
      </c>
      <c r="J47" s="483" t="s">
        <v>1703</v>
      </c>
      <c r="K47" s="483" t="s">
        <v>1704</v>
      </c>
      <c r="L47" s="483" t="s">
        <v>1705</v>
      </c>
      <c r="M47" s="483" t="s">
        <v>1706</v>
      </c>
      <c r="N47" s="483" t="s">
        <v>1707</v>
      </c>
      <c r="O47" s="483" t="s">
        <v>1708</v>
      </c>
      <c r="P47" s="483" t="s">
        <v>476</v>
      </c>
    </row>
    <row r="48" spans="1:321">
      <c r="C48" s="484" t="s">
        <v>1709</v>
      </c>
      <c r="D48" s="485" t="s">
        <v>1710</v>
      </c>
      <c r="E48" s="748" t="s">
        <v>1711</v>
      </c>
      <c r="F48" s="486">
        <v>45861</v>
      </c>
      <c r="G48" s="485" t="s">
        <v>1712</v>
      </c>
      <c r="H48" s="485" t="s">
        <v>1713</v>
      </c>
      <c r="I48" s="485">
        <v>1050138</v>
      </c>
      <c r="J48" s="485" t="s">
        <v>1714</v>
      </c>
      <c r="K48" s="485" t="s">
        <v>1715</v>
      </c>
      <c r="L48" s="485">
        <v>84618</v>
      </c>
      <c r="M48" s="485" t="s">
        <v>1716</v>
      </c>
      <c r="N48" s="485">
        <v>-1</v>
      </c>
      <c r="O48" s="487">
        <v>-1370.97</v>
      </c>
      <c r="P48" s="485">
        <v>0</v>
      </c>
    </row>
    <row r="49" spans="3:16">
      <c r="C49" s="488" t="s">
        <v>1709</v>
      </c>
      <c r="D49" s="489" t="s">
        <v>1710</v>
      </c>
      <c r="E49" s="749"/>
      <c r="F49" s="490">
        <v>45896</v>
      </c>
      <c r="G49" s="489" t="s">
        <v>1712</v>
      </c>
      <c r="H49" s="489" t="s">
        <v>1713</v>
      </c>
      <c r="I49" s="489">
        <v>1050138</v>
      </c>
      <c r="J49" s="489" t="s">
        <v>1717</v>
      </c>
      <c r="K49" s="489" t="s">
        <v>1715</v>
      </c>
      <c r="L49" s="489">
        <v>86099</v>
      </c>
      <c r="M49" s="489" t="s">
        <v>1718</v>
      </c>
      <c r="N49" s="489">
        <v>-1</v>
      </c>
      <c r="O49" s="491">
        <v>-1370.97</v>
      </c>
      <c r="P49" s="489">
        <v>0</v>
      </c>
    </row>
    <row r="50" spans="3:16">
      <c r="C50" s="488" t="s">
        <v>1709</v>
      </c>
      <c r="D50" s="489" t="s">
        <v>1710</v>
      </c>
      <c r="E50" s="749"/>
      <c r="F50" s="490">
        <v>45920</v>
      </c>
      <c r="G50" s="489" t="s">
        <v>1712</v>
      </c>
      <c r="H50" s="489" t="s">
        <v>1713</v>
      </c>
      <c r="I50" s="489">
        <v>1050214</v>
      </c>
      <c r="J50" s="489" t="s">
        <v>1719</v>
      </c>
      <c r="K50" s="489" t="s">
        <v>1720</v>
      </c>
      <c r="L50" s="489">
        <v>87044</v>
      </c>
      <c r="M50" s="489" t="s">
        <v>1721</v>
      </c>
      <c r="N50" s="489">
        <v>-8</v>
      </c>
      <c r="O50" s="491">
        <v>-10967.76</v>
      </c>
      <c r="P50" s="489">
        <v>0</v>
      </c>
    </row>
    <row r="51" spans="3:16">
      <c r="C51" s="488" t="s">
        <v>1709</v>
      </c>
      <c r="D51" s="489" t="s">
        <v>1710</v>
      </c>
      <c r="E51" s="749"/>
      <c r="F51" s="490">
        <v>45952</v>
      </c>
      <c r="G51" s="489" t="s">
        <v>1712</v>
      </c>
      <c r="H51" s="489" t="s">
        <v>1713</v>
      </c>
      <c r="I51" s="489">
        <v>1050138</v>
      </c>
      <c r="J51" s="489" t="s">
        <v>1722</v>
      </c>
      <c r="K51" s="489" t="s">
        <v>1723</v>
      </c>
      <c r="L51" s="489">
        <v>88372</v>
      </c>
      <c r="M51" s="489" t="s">
        <v>1724</v>
      </c>
      <c r="N51" s="489">
        <v>-1</v>
      </c>
      <c r="O51" s="491">
        <v>-1370.97</v>
      </c>
      <c r="P51" s="489">
        <v>0</v>
      </c>
    </row>
    <row r="52" spans="3:16">
      <c r="C52" s="488" t="s">
        <v>1709</v>
      </c>
      <c r="D52" s="489" t="s">
        <v>1710</v>
      </c>
      <c r="E52" s="749"/>
      <c r="F52" s="490">
        <v>45957</v>
      </c>
      <c r="G52" s="489" t="s">
        <v>1712</v>
      </c>
      <c r="H52" s="489" t="s">
        <v>1713</v>
      </c>
      <c r="I52" s="489">
        <v>1050138</v>
      </c>
      <c r="J52" s="489" t="s">
        <v>1725</v>
      </c>
      <c r="K52" s="489" t="s">
        <v>1715</v>
      </c>
      <c r="L52" s="489">
        <v>88637</v>
      </c>
      <c r="M52" s="489" t="s">
        <v>1726</v>
      </c>
      <c r="N52" s="489">
        <v>-1</v>
      </c>
      <c r="O52" s="491">
        <v>-1370.97</v>
      </c>
      <c r="P52" s="489">
        <v>0</v>
      </c>
    </row>
    <row r="53" spans="3:16">
      <c r="C53" s="488" t="s">
        <v>1709</v>
      </c>
      <c r="D53" s="489" t="s">
        <v>1710</v>
      </c>
      <c r="E53" s="750"/>
      <c r="F53" s="490">
        <v>45985</v>
      </c>
      <c r="G53" s="489" t="s">
        <v>1712</v>
      </c>
      <c r="H53" s="489" t="s">
        <v>1713</v>
      </c>
      <c r="I53" s="489">
        <v>1050138</v>
      </c>
      <c r="J53" s="489" t="s">
        <v>1727</v>
      </c>
      <c r="K53" s="489" t="s">
        <v>1728</v>
      </c>
      <c r="L53" s="489">
        <v>89811</v>
      </c>
      <c r="M53" s="489" t="s">
        <v>1729</v>
      </c>
      <c r="N53" s="489">
        <v>-1</v>
      </c>
      <c r="O53" s="491">
        <v>-1370.97</v>
      </c>
      <c r="P53" s="489">
        <v>0</v>
      </c>
    </row>
    <row r="54" spans="3:16">
      <c r="C54" s="751" t="s">
        <v>1730</v>
      </c>
      <c r="D54" s="752"/>
      <c r="E54" s="752"/>
      <c r="F54" s="752"/>
      <c r="G54" s="752"/>
      <c r="H54" s="752"/>
      <c r="I54" s="752"/>
      <c r="J54" s="752"/>
      <c r="K54" s="752"/>
      <c r="L54" s="752"/>
      <c r="M54" s="753"/>
      <c r="N54" s="492">
        <v>-13</v>
      </c>
      <c r="O54" s="493">
        <v>-17822.61</v>
      </c>
      <c r="P54" s="492">
        <v>0</v>
      </c>
    </row>
    <row r="55" spans="3:16">
      <c r="C55" s="484" t="s">
        <v>1731</v>
      </c>
      <c r="D55" s="485" t="s">
        <v>1710</v>
      </c>
      <c r="E55" s="748" t="s">
        <v>1711</v>
      </c>
      <c r="F55" s="486">
        <v>45916</v>
      </c>
      <c r="G55" s="485" t="s">
        <v>1712</v>
      </c>
      <c r="H55" s="485" t="s">
        <v>1713</v>
      </c>
      <c r="I55" s="485">
        <v>1050162</v>
      </c>
      <c r="J55" s="485" t="s">
        <v>1732</v>
      </c>
      <c r="K55" s="485" t="s">
        <v>1720</v>
      </c>
      <c r="L55" s="485">
        <v>86883</v>
      </c>
      <c r="M55" s="485" t="s">
        <v>1733</v>
      </c>
      <c r="N55" s="485">
        <v>-2</v>
      </c>
      <c r="O55" s="485">
        <v>-258.11</v>
      </c>
      <c r="P55" s="485">
        <v>0</v>
      </c>
    </row>
    <row r="56" spans="3:16">
      <c r="C56" s="488" t="s">
        <v>1731</v>
      </c>
      <c r="D56" s="489" t="s">
        <v>1710</v>
      </c>
      <c r="E56" s="749"/>
      <c r="F56" s="490">
        <v>45925</v>
      </c>
      <c r="G56" s="489" t="s">
        <v>1712</v>
      </c>
      <c r="H56" s="489" t="s">
        <v>1713</v>
      </c>
      <c r="I56" s="489">
        <v>1050162</v>
      </c>
      <c r="J56" s="489" t="s">
        <v>1732</v>
      </c>
      <c r="K56" s="489" t="s">
        <v>1728</v>
      </c>
      <c r="L56" s="489">
        <v>87205</v>
      </c>
      <c r="M56" s="489" t="s">
        <v>1734</v>
      </c>
      <c r="N56" s="489">
        <v>-1</v>
      </c>
      <c r="O56" s="489">
        <v>-129.06</v>
      </c>
      <c r="P56" s="489">
        <v>0</v>
      </c>
    </row>
    <row r="57" spans="3:16">
      <c r="C57" s="488" t="s">
        <v>1731</v>
      </c>
      <c r="D57" s="489" t="s">
        <v>1710</v>
      </c>
      <c r="E57" s="750"/>
      <c r="F57" s="490">
        <v>45942</v>
      </c>
      <c r="G57" s="489" t="s">
        <v>1712</v>
      </c>
      <c r="H57" s="489" t="s">
        <v>1713</v>
      </c>
      <c r="I57" s="489">
        <v>1050162</v>
      </c>
      <c r="J57" s="489" t="s">
        <v>1735</v>
      </c>
      <c r="K57" s="489" t="s">
        <v>1720</v>
      </c>
      <c r="L57" s="489">
        <v>87865</v>
      </c>
      <c r="M57" s="489" t="s">
        <v>1736</v>
      </c>
      <c r="N57" s="489">
        <v>-1</v>
      </c>
      <c r="O57" s="489">
        <v>-129.15</v>
      </c>
      <c r="P57" s="489">
        <v>0</v>
      </c>
    </row>
    <row r="58" spans="3:16">
      <c r="C58" s="751" t="s">
        <v>1737</v>
      </c>
      <c r="D58" s="752"/>
      <c r="E58" s="752"/>
      <c r="F58" s="752"/>
      <c r="G58" s="752"/>
      <c r="H58" s="752"/>
      <c r="I58" s="752"/>
      <c r="J58" s="752"/>
      <c r="K58" s="752"/>
      <c r="L58" s="752"/>
      <c r="M58" s="753"/>
      <c r="N58" s="492">
        <v>-4</v>
      </c>
      <c r="O58" s="492">
        <v>-516.32000000000005</v>
      </c>
      <c r="P58" s="492">
        <v>0</v>
      </c>
    </row>
    <row r="59" spans="3:16">
      <c r="C59" s="484" t="s">
        <v>1738</v>
      </c>
      <c r="D59" s="485" t="s">
        <v>1739</v>
      </c>
      <c r="E59" s="748" t="s">
        <v>1740</v>
      </c>
      <c r="F59" s="486">
        <v>45841</v>
      </c>
      <c r="G59" s="485" t="s">
        <v>1712</v>
      </c>
      <c r="H59" s="485" t="s">
        <v>1713</v>
      </c>
      <c r="I59" s="485">
        <v>1050214</v>
      </c>
      <c r="J59" s="485" t="s">
        <v>1741</v>
      </c>
      <c r="K59" s="485" t="s">
        <v>1742</v>
      </c>
      <c r="L59" s="485">
        <v>83761</v>
      </c>
      <c r="M59" s="485" t="s">
        <v>1743</v>
      </c>
      <c r="N59" s="485">
        <v>-2</v>
      </c>
      <c r="O59" s="485">
        <v>-341.46</v>
      </c>
      <c r="P59" s="485">
        <v>0</v>
      </c>
    </row>
    <row r="60" spans="3:16">
      <c r="C60" s="488" t="s">
        <v>1738</v>
      </c>
      <c r="D60" s="489" t="s">
        <v>1739</v>
      </c>
      <c r="E60" s="749"/>
      <c r="F60" s="490">
        <v>45852</v>
      </c>
      <c r="G60" s="489" t="s">
        <v>1712</v>
      </c>
      <c r="H60" s="489" t="s">
        <v>1713</v>
      </c>
      <c r="I60" s="489">
        <v>1050214</v>
      </c>
      <c r="J60" s="489" t="s">
        <v>1744</v>
      </c>
      <c r="K60" s="489" t="s">
        <v>1745</v>
      </c>
      <c r="L60" s="489">
        <v>84119</v>
      </c>
      <c r="M60" s="489" t="s">
        <v>1746</v>
      </c>
      <c r="N60" s="489">
        <v>-2</v>
      </c>
      <c r="O60" s="489">
        <v>-341.46</v>
      </c>
      <c r="P60" s="489">
        <v>0</v>
      </c>
    </row>
    <row r="61" spans="3:16">
      <c r="C61" s="488" t="s">
        <v>1738</v>
      </c>
      <c r="D61" s="489" t="s">
        <v>1739</v>
      </c>
      <c r="E61" s="749"/>
      <c r="F61" s="490">
        <v>45861</v>
      </c>
      <c r="G61" s="489" t="s">
        <v>1712</v>
      </c>
      <c r="H61" s="489" t="s">
        <v>1713</v>
      </c>
      <c r="I61" s="489">
        <v>1050214</v>
      </c>
      <c r="J61" s="489" t="s">
        <v>1747</v>
      </c>
      <c r="K61" s="489" t="s">
        <v>1720</v>
      </c>
      <c r="L61" s="489">
        <v>84607</v>
      </c>
      <c r="M61" s="489" t="s">
        <v>1748</v>
      </c>
      <c r="N61" s="489">
        <v>-1</v>
      </c>
      <c r="O61" s="489">
        <v>-170.73</v>
      </c>
      <c r="P61" s="489">
        <v>0</v>
      </c>
    </row>
    <row r="62" spans="3:16">
      <c r="C62" s="488" t="s">
        <v>1738</v>
      </c>
      <c r="D62" s="489" t="s">
        <v>1739</v>
      </c>
      <c r="E62" s="749"/>
      <c r="F62" s="490">
        <v>45864</v>
      </c>
      <c r="G62" s="489" t="s">
        <v>1712</v>
      </c>
      <c r="H62" s="489" t="s">
        <v>1713</v>
      </c>
      <c r="I62" s="489">
        <v>1050130</v>
      </c>
      <c r="J62" s="489" t="s">
        <v>1749</v>
      </c>
      <c r="K62" s="489" t="s">
        <v>1750</v>
      </c>
      <c r="L62" s="489">
        <v>84780</v>
      </c>
      <c r="M62" s="489" t="s">
        <v>1751</v>
      </c>
      <c r="N62" s="489">
        <v>-3</v>
      </c>
      <c r="O62" s="489">
        <v>-512.19000000000005</v>
      </c>
      <c r="P62" s="489">
        <v>0</v>
      </c>
    </row>
    <row r="63" spans="3:16">
      <c r="C63" s="488" t="s">
        <v>1738</v>
      </c>
      <c r="D63" s="489" t="s">
        <v>1739</v>
      </c>
      <c r="E63" s="749"/>
      <c r="F63" s="490">
        <v>45866</v>
      </c>
      <c r="G63" s="489" t="s">
        <v>1712</v>
      </c>
      <c r="H63" s="489" t="s">
        <v>1713</v>
      </c>
      <c r="I63" s="489">
        <v>1050130</v>
      </c>
      <c r="J63" s="489" t="s">
        <v>1749</v>
      </c>
      <c r="K63" s="489" t="s">
        <v>1752</v>
      </c>
      <c r="L63" s="489">
        <v>84825</v>
      </c>
      <c r="M63" s="489" t="s">
        <v>1753</v>
      </c>
      <c r="N63" s="489">
        <v>-1</v>
      </c>
      <c r="O63" s="489">
        <v>-170.73</v>
      </c>
      <c r="P63" s="489">
        <v>0</v>
      </c>
    </row>
    <row r="64" spans="3:16">
      <c r="C64" s="488" t="s">
        <v>1738</v>
      </c>
      <c r="D64" s="489" t="s">
        <v>1739</v>
      </c>
      <c r="E64" s="749"/>
      <c r="F64" s="490">
        <v>45870</v>
      </c>
      <c r="G64" s="489" t="s">
        <v>1712</v>
      </c>
      <c r="H64" s="489" t="s">
        <v>1713</v>
      </c>
      <c r="I64" s="489">
        <v>1050217</v>
      </c>
      <c r="J64" s="489" t="s">
        <v>1754</v>
      </c>
      <c r="K64" s="489" t="s">
        <v>1715</v>
      </c>
      <c r="L64" s="489">
        <v>85066</v>
      </c>
      <c r="M64" s="489" t="s">
        <v>1755</v>
      </c>
      <c r="N64" s="489">
        <v>-1</v>
      </c>
      <c r="O64" s="489">
        <v>-170.73</v>
      </c>
      <c r="P64" s="489">
        <v>0</v>
      </c>
    </row>
    <row r="65" spans="3:16">
      <c r="C65" s="488" t="s">
        <v>1738</v>
      </c>
      <c r="D65" s="489" t="s">
        <v>1739</v>
      </c>
      <c r="E65" s="749"/>
      <c r="F65" s="490">
        <v>45876</v>
      </c>
      <c r="G65" s="489" t="s">
        <v>1712</v>
      </c>
      <c r="H65" s="489" t="s">
        <v>1713</v>
      </c>
      <c r="I65" s="489">
        <v>1050138</v>
      </c>
      <c r="J65" s="489" t="s">
        <v>1756</v>
      </c>
      <c r="K65" s="489" t="s">
        <v>1720</v>
      </c>
      <c r="L65" s="489">
        <v>85260</v>
      </c>
      <c r="M65" s="489" t="s">
        <v>1757</v>
      </c>
      <c r="N65" s="489">
        <v>-1</v>
      </c>
      <c r="O65" s="489">
        <v>-170.73</v>
      </c>
      <c r="P65" s="489">
        <v>0</v>
      </c>
    </row>
    <row r="66" spans="3:16">
      <c r="C66" s="488" t="s">
        <v>1738</v>
      </c>
      <c r="D66" s="489" t="s">
        <v>1739</v>
      </c>
      <c r="E66" s="749"/>
      <c r="F66" s="490">
        <v>45880</v>
      </c>
      <c r="G66" s="489" t="s">
        <v>1712</v>
      </c>
      <c r="H66" s="489" t="s">
        <v>1713</v>
      </c>
      <c r="I66" s="489">
        <v>1050214</v>
      </c>
      <c r="J66" s="489" t="s">
        <v>1744</v>
      </c>
      <c r="K66" s="489" t="s">
        <v>1742</v>
      </c>
      <c r="L66" s="489">
        <v>85407</v>
      </c>
      <c r="M66" s="489" t="s">
        <v>1758</v>
      </c>
      <c r="N66" s="489">
        <v>-1</v>
      </c>
      <c r="O66" s="489">
        <v>-170.73</v>
      </c>
      <c r="P66" s="489">
        <v>0</v>
      </c>
    </row>
    <row r="67" spans="3:16">
      <c r="C67" s="488" t="s">
        <v>1738</v>
      </c>
      <c r="D67" s="489" t="s">
        <v>1739</v>
      </c>
      <c r="E67" s="749"/>
      <c r="F67" s="490">
        <v>45896</v>
      </c>
      <c r="G67" s="489" t="s">
        <v>1712</v>
      </c>
      <c r="H67" s="489" t="s">
        <v>1713</v>
      </c>
      <c r="I67" s="489">
        <v>1050215</v>
      </c>
      <c r="J67" s="489" t="s">
        <v>1759</v>
      </c>
      <c r="K67" s="489" t="s">
        <v>1745</v>
      </c>
      <c r="L67" s="489">
        <v>86128</v>
      </c>
      <c r="M67" s="489" t="s">
        <v>1760</v>
      </c>
      <c r="N67" s="489">
        <v>-1</v>
      </c>
      <c r="O67" s="489">
        <v>-170.73</v>
      </c>
      <c r="P67" s="489">
        <v>0</v>
      </c>
    </row>
    <row r="68" spans="3:16">
      <c r="C68" s="488" t="s">
        <v>1738</v>
      </c>
      <c r="D68" s="489" t="s">
        <v>1739</v>
      </c>
      <c r="E68" s="749"/>
      <c r="F68" s="490">
        <v>45910</v>
      </c>
      <c r="G68" s="489" t="s">
        <v>1712</v>
      </c>
      <c r="H68" s="489" t="s">
        <v>1713</v>
      </c>
      <c r="I68" s="489">
        <v>1050130</v>
      </c>
      <c r="J68" s="489" t="s">
        <v>1761</v>
      </c>
      <c r="K68" s="489" t="s">
        <v>1762</v>
      </c>
      <c r="L68" s="489">
        <v>86307</v>
      </c>
      <c r="M68" s="489" t="s">
        <v>1763</v>
      </c>
      <c r="N68" s="489">
        <v>-1</v>
      </c>
      <c r="O68" s="489">
        <v>-170.73</v>
      </c>
      <c r="P68" s="489">
        <v>0</v>
      </c>
    </row>
    <row r="69" spans="3:16">
      <c r="C69" s="488" t="s">
        <v>1738</v>
      </c>
      <c r="D69" s="489" t="s">
        <v>1739</v>
      </c>
      <c r="E69" s="749"/>
      <c r="F69" s="490">
        <v>45915</v>
      </c>
      <c r="G69" s="489" t="s">
        <v>1712</v>
      </c>
      <c r="H69" s="489" t="s">
        <v>1713</v>
      </c>
      <c r="I69" s="489">
        <v>1050217</v>
      </c>
      <c r="J69" s="489" t="s">
        <v>1764</v>
      </c>
      <c r="K69" s="489" t="s">
        <v>1728</v>
      </c>
      <c r="L69" s="489">
        <v>86832</v>
      </c>
      <c r="M69" s="489" t="s">
        <v>1765</v>
      </c>
      <c r="N69" s="489">
        <v>-4</v>
      </c>
      <c r="O69" s="489">
        <v>-682.92</v>
      </c>
      <c r="P69" s="489">
        <v>0</v>
      </c>
    </row>
    <row r="70" spans="3:16">
      <c r="C70" s="488" t="s">
        <v>1738</v>
      </c>
      <c r="D70" s="489" t="s">
        <v>1739</v>
      </c>
      <c r="E70" s="749"/>
      <c r="F70" s="490">
        <v>45929</v>
      </c>
      <c r="G70" s="489" t="s">
        <v>1712</v>
      </c>
      <c r="H70" s="489" t="s">
        <v>1713</v>
      </c>
      <c r="I70" s="489" t="s">
        <v>1766</v>
      </c>
      <c r="J70" s="489" t="s">
        <v>1767</v>
      </c>
      <c r="K70" s="489">
        <v>10601511500</v>
      </c>
      <c r="L70" s="489" t="s">
        <v>1768</v>
      </c>
      <c r="M70" s="489" t="s">
        <v>1769</v>
      </c>
      <c r="N70" s="489">
        <v>11</v>
      </c>
      <c r="O70" s="491">
        <v>1878.03</v>
      </c>
      <c r="P70" s="489">
        <v>0</v>
      </c>
    </row>
    <row r="71" spans="3:16">
      <c r="C71" s="488" t="s">
        <v>1738</v>
      </c>
      <c r="D71" s="489" t="s">
        <v>1739</v>
      </c>
      <c r="E71" s="749"/>
      <c r="F71" s="490">
        <v>45931</v>
      </c>
      <c r="G71" s="489" t="s">
        <v>1712</v>
      </c>
      <c r="H71" s="489" t="s">
        <v>1713</v>
      </c>
      <c r="I71" s="489">
        <v>1050138</v>
      </c>
      <c r="J71" s="489" t="s">
        <v>1770</v>
      </c>
      <c r="K71" s="489" t="s">
        <v>1720</v>
      </c>
      <c r="L71" s="489">
        <v>87450</v>
      </c>
      <c r="M71" s="489" t="s">
        <v>1771</v>
      </c>
      <c r="N71" s="489">
        <v>-1</v>
      </c>
      <c r="O71" s="489">
        <v>-170.73</v>
      </c>
      <c r="P71" s="489">
        <v>0</v>
      </c>
    </row>
    <row r="72" spans="3:16">
      <c r="C72" s="488" t="s">
        <v>1738</v>
      </c>
      <c r="D72" s="489" t="s">
        <v>1739</v>
      </c>
      <c r="E72" s="749"/>
      <c r="F72" s="490">
        <v>45931</v>
      </c>
      <c r="G72" s="489" t="s">
        <v>1712</v>
      </c>
      <c r="H72" s="489" t="s">
        <v>1713</v>
      </c>
      <c r="I72" s="489">
        <v>1050138</v>
      </c>
      <c r="J72" s="489" t="s">
        <v>1770</v>
      </c>
      <c r="K72" s="489" t="s">
        <v>1720</v>
      </c>
      <c r="L72" s="489">
        <v>87453</v>
      </c>
      <c r="M72" s="489" t="s">
        <v>1771</v>
      </c>
      <c r="N72" s="489">
        <v>-1</v>
      </c>
      <c r="O72" s="489">
        <v>-170.73</v>
      </c>
      <c r="P72" s="489">
        <v>0</v>
      </c>
    </row>
    <row r="73" spans="3:16">
      <c r="C73" s="488" t="s">
        <v>1738</v>
      </c>
      <c r="D73" s="489" t="s">
        <v>1739</v>
      </c>
      <c r="E73" s="749"/>
      <c r="F73" s="490">
        <v>45933</v>
      </c>
      <c r="G73" s="489" t="s">
        <v>1712</v>
      </c>
      <c r="H73" s="489" t="s">
        <v>1713</v>
      </c>
      <c r="I73" s="489">
        <v>1050214</v>
      </c>
      <c r="J73" s="489" t="s">
        <v>1772</v>
      </c>
      <c r="K73" s="489" t="s">
        <v>1745</v>
      </c>
      <c r="L73" s="489">
        <v>87541</v>
      </c>
      <c r="M73" s="489" t="s">
        <v>1773</v>
      </c>
      <c r="N73" s="489">
        <v>-1</v>
      </c>
      <c r="O73" s="489">
        <v>-170.73</v>
      </c>
      <c r="P73" s="489">
        <v>0</v>
      </c>
    </row>
    <row r="74" spans="3:16">
      <c r="C74" s="488" t="s">
        <v>1738</v>
      </c>
      <c r="D74" s="489" t="s">
        <v>1739</v>
      </c>
      <c r="E74" s="749"/>
      <c r="F74" s="490">
        <v>45956</v>
      </c>
      <c r="G74" s="489" t="s">
        <v>1712</v>
      </c>
      <c r="H74" s="489" t="s">
        <v>1713</v>
      </c>
      <c r="I74" s="489">
        <v>1050214</v>
      </c>
      <c r="J74" s="489" t="s">
        <v>1774</v>
      </c>
      <c r="K74" s="489" t="s">
        <v>1752</v>
      </c>
      <c r="L74" s="489">
        <v>88598</v>
      </c>
      <c r="M74" s="489" t="s">
        <v>1775</v>
      </c>
      <c r="N74" s="489">
        <v>-3</v>
      </c>
      <c r="O74" s="489">
        <v>-523.39</v>
      </c>
      <c r="P74" s="489">
        <v>0</v>
      </c>
    </row>
    <row r="75" spans="3:16">
      <c r="C75" s="488" t="s">
        <v>1738</v>
      </c>
      <c r="D75" s="489" t="s">
        <v>1739</v>
      </c>
      <c r="E75" s="749"/>
      <c r="F75" s="490">
        <v>45971</v>
      </c>
      <c r="G75" s="489" t="s">
        <v>1712</v>
      </c>
      <c r="H75" s="489" t="s">
        <v>1713</v>
      </c>
      <c r="I75" s="489">
        <v>1050133</v>
      </c>
      <c r="J75" s="489" t="s">
        <v>1776</v>
      </c>
      <c r="K75" s="489" t="s">
        <v>1728</v>
      </c>
      <c r="L75" s="489">
        <v>89195</v>
      </c>
      <c r="M75" s="489" t="s">
        <v>1777</v>
      </c>
      <c r="N75" s="489">
        <v>-1</v>
      </c>
      <c r="O75" s="489">
        <v>-174.46</v>
      </c>
      <c r="P75" s="489">
        <v>0</v>
      </c>
    </row>
    <row r="76" spans="3:16">
      <c r="C76" s="488" t="s">
        <v>1738</v>
      </c>
      <c r="D76" s="489" t="s">
        <v>1739</v>
      </c>
      <c r="E76" s="749"/>
      <c r="F76" s="490">
        <v>45982</v>
      </c>
      <c r="G76" s="489" t="s">
        <v>1712</v>
      </c>
      <c r="H76" s="489" t="s">
        <v>1713</v>
      </c>
      <c r="I76" s="489">
        <v>1050130</v>
      </c>
      <c r="J76" s="489" t="s">
        <v>1778</v>
      </c>
      <c r="K76" s="489" t="s">
        <v>1720</v>
      </c>
      <c r="L76" s="489">
        <v>89626</v>
      </c>
      <c r="M76" s="489" t="s">
        <v>1779</v>
      </c>
      <c r="N76" s="489">
        <v>-1</v>
      </c>
      <c r="O76" s="489">
        <v>-174.46</v>
      </c>
      <c r="P76" s="489">
        <v>0</v>
      </c>
    </row>
    <row r="77" spans="3:16">
      <c r="C77" s="488" t="s">
        <v>1738</v>
      </c>
      <c r="D77" s="489" t="s">
        <v>1739</v>
      </c>
      <c r="E77" s="749"/>
      <c r="F77" s="490">
        <v>45982</v>
      </c>
      <c r="G77" s="489" t="s">
        <v>1712</v>
      </c>
      <c r="H77" s="489" t="s">
        <v>1713</v>
      </c>
      <c r="I77" s="489">
        <v>1050130</v>
      </c>
      <c r="J77" s="489" t="s">
        <v>1778</v>
      </c>
      <c r="K77" s="489" t="s">
        <v>1780</v>
      </c>
      <c r="L77" s="489">
        <v>89520</v>
      </c>
      <c r="M77" s="489" t="s">
        <v>1779</v>
      </c>
      <c r="N77" s="489">
        <v>-1</v>
      </c>
      <c r="O77" s="489">
        <v>-174.47</v>
      </c>
      <c r="P77" s="489">
        <v>0</v>
      </c>
    </row>
    <row r="78" spans="3:16">
      <c r="C78" s="488" t="s">
        <v>1738</v>
      </c>
      <c r="D78" s="489" t="s">
        <v>1739</v>
      </c>
      <c r="E78" s="749"/>
      <c r="F78" s="490">
        <v>45983</v>
      </c>
      <c r="G78" s="489" t="s">
        <v>1712</v>
      </c>
      <c r="H78" s="489" t="s">
        <v>1713</v>
      </c>
      <c r="I78" s="489">
        <v>1050130</v>
      </c>
      <c r="J78" s="489" t="s">
        <v>1781</v>
      </c>
      <c r="K78" s="489" t="s">
        <v>1728</v>
      </c>
      <c r="L78" s="489">
        <v>89737</v>
      </c>
      <c r="M78" s="489" t="s">
        <v>1782</v>
      </c>
      <c r="N78" s="489">
        <v>-4</v>
      </c>
      <c r="O78" s="489">
        <v>-697.85</v>
      </c>
      <c r="P78" s="489">
        <v>0</v>
      </c>
    </row>
    <row r="79" spans="3:16">
      <c r="C79" s="488" t="s">
        <v>1738</v>
      </c>
      <c r="D79" s="489" t="s">
        <v>1739</v>
      </c>
      <c r="E79" s="749"/>
      <c r="F79" s="490">
        <v>45986</v>
      </c>
      <c r="G79" s="489" t="s">
        <v>1712</v>
      </c>
      <c r="H79" s="489" t="s">
        <v>1713</v>
      </c>
      <c r="I79" s="489">
        <v>1050162</v>
      </c>
      <c r="J79" s="489" t="s">
        <v>1783</v>
      </c>
      <c r="K79" s="489" t="s">
        <v>1715</v>
      </c>
      <c r="L79" s="489">
        <v>89870</v>
      </c>
      <c r="M79" s="489" t="s">
        <v>1784</v>
      </c>
      <c r="N79" s="489">
        <v>-1</v>
      </c>
      <c r="O79" s="489">
        <v>-174.47</v>
      </c>
      <c r="P79" s="489">
        <v>0</v>
      </c>
    </row>
    <row r="80" spans="3:16">
      <c r="C80" s="488" t="s">
        <v>1738</v>
      </c>
      <c r="D80" s="489" t="s">
        <v>1739</v>
      </c>
      <c r="E80" s="750"/>
      <c r="F80" s="490">
        <v>46002</v>
      </c>
      <c r="G80" s="489" t="s">
        <v>1712</v>
      </c>
      <c r="H80" s="489" t="s">
        <v>1713</v>
      </c>
      <c r="I80" s="489">
        <v>1050138</v>
      </c>
      <c r="J80" s="489" t="s">
        <v>1785</v>
      </c>
      <c r="K80" s="489" t="s">
        <v>1786</v>
      </c>
      <c r="L80" s="489">
        <v>90618</v>
      </c>
      <c r="M80" s="489" t="s">
        <v>1787</v>
      </c>
      <c r="N80" s="489">
        <v>-2</v>
      </c>
      <c r="O80" s="489">
        <v>-348.92</v>
      </c>
      <c r="P80" s="489">
        <v>0</v>
      </c>
    </row>
    <row r="81" spans="3:16">
      <c r="C81" s="751" t="s">
        <v>1788</v>
      </c>
      <c r="D81" s="752"/>
      <c r="E81" s="752"/>
      <c r="F81" s="752"/>
      <c r="G81" s="752"/>
      <c r="H81" s="752"/>
      <c r="I81" s="752"/>
      <c r="J81" s="752"/>
      <c r="K81" s="752"/>
      <c r="L81" s="752"/>
      <c r="M81" s="753"/>
      <c r="N81" s="492">
        <v>-23</v>
      </c>
      <c r="O81" s="493">
        <v>-3975.32</v>
      </c>
      <c r="P81" s="492">
        <v>0</v>
      </c>
    </row>
    <row r="82" spans="3:16">
      <c r="C82" s="484" t="s">
        <v>1789</v>
      </c>
      <c r="D82" s="485" t="s">
        <v>1710</v>
      </c>
      <c r="E82" s="748" t="s">
        <v>1711</v>
      </c>
      <c r="F82" s="486">
        <v>45853</v>
      </c>
      <c r="G82" s="485" t="s">
        <v>1712</v>
      </c>
      <c r="H82" s="485" t="s">
        <v>1713</v>
      </c>
      <c r="I82" s="485">
        <v>1050138</v>
      </c>
      <c r="J82" s="485" t="s">
        <v>1790</v>
      </c>
      <c r="K82" s="485" t="s">
        <v>1715</v>
      </c>
      <c r="L82" s="485">
        <v>84167</v>
      </c>
      <c r="M82" s="485" t="s">
        <v>1791</v>
      </c>
      <c r="N82" s="485">
        <v>-1</v>
      </c>
      <c r="O82" s="485">
        <v>-268.74</v>
      </c>
      <c r="P82" s="485">
        <v>0</v>
      </c>
    </row>
    <row r="83" spans="3:16">
      <c r="C83" s="488" t="s">
        <v>1789</v>
      </c>
      <c r="D83" s="489" t="s">
        <v>1710</v>
      </c>
      <c r="E83" s="749"/>
      <c r="F83" s="490">
        <v>45853</v>
      </c>
      <c r="G83" s="489" t="s">
        <v>1712</v>
      </c>
      <c r="H83" s="489" t="s">
        <v>1713</v>
      </c>
      <c r="I83" s="489">
        <v>1050138</v>
      </c>
      <c r="J83" s="489" t="s">
        <v>1792</v>
      </c>
      <c r="K83" s="489" t="s">
        <v>1715</v>
      </c>
      <c r="L83" s="489">
        <v>84181</v>
      </c>
      <c r="M83" s="489" t="s">
        <v>1793</v>
      </c>
      <c r="N83" s="489">
        <v>-1</v>
      </c>
      <c r="O83" s="489">
        <v>-268.74</v>
      </c>
      <c r="P83" s="489">
        <v>0</v>
      </c>
    </row>
    <row r="84" spans="3:16">
      <c r="C84" s="488" t="s">
        <v>1789</v>
      </c>
      <c r="D84" s="489" t="s">
        <v>1710</v>
      </c>
      <c r="E84" s="749"/>
      <c r="F84" s="490">
        <v>45858</v>
      </c>
      <c r="G84" s="489" t="s">
        <v>1712</v>
      </c>
      <c r="H84" s="489" t="s">
        <v>1713</v>
      </c>
      <c r="I84" s="489">
        <v>1050138</v>
      </c>
      <c r="J84" s="489" t="s">
        <v>1794</v>
      </c>
      <c r="K84" s="489" t="s">
        <v>1728</v>
      </c>
      <c r="L84" s="489">
        <v>84505</v>
      </c>
      <c r="M84" s="489" t="s">
        <v>1795</v>
      </c>
      <c r="N84" s="489">
        <v>-1</v>
      </c>
      <c r="O84" s="489">
        <v>-268.74</v>
      </c>
      <c r="P84" s="489">
        <v>0</v>
      </c>
    </row>
    <row r="85" spans="3:16">
      <c r="C85" s="488" t="s">
        <v>1789</v>
      </c>
      <c r="D85" s="489" t="s">
        <v>1710</v>
      </c>
      <c r="E85" s="749"/>
      <c r="F85" s="490">
        <v>45863</v>
      </c>
      <c r="G85" s="489" t="s">
        <v>1712</v>
      </c>
      <c r="H85" s="489" t="s">
        <v>1713</v>
      </c>
      <c r="I85" s="489">
        <v>1050130</v>
      </c>
      <c r="J85" s="489" t="s">
        <v>1796</v>
      </c>
      <c r="K85" s="489" t="s">
        <v>1715</v>
      </c>
      <c r="L85" s="489">
        <v>84741</v>
      </c>
      <c r="M85" s="489" t="s">
        <v>1797</v>
      </c>
      <c r="N85" s="489">
        <v>-1</v>
      </c>
      <c r="O85" s="489">
        <v>-268.74</v>
      </c>
      <c r="P85" s="489">
        <v>0</v>
      </c>
    </row>
    <row r="86" spans="3:16">
      <c r="C86" s="488" t="s">
        <v>1789</v>
      </c>
      <c r="D86" s="489" t="s">
        <v>1710</v>
      </c>
      <c r="E86" s="749"/>
      <c r="F86" s="490">
        <v>45864</v>
      </c>
      <c r="G86" s="489" t="s">
        <v>1712</v>
      </c>
      <c r="H86" s="489" t="s">
        <v>1713</v>
      </c>
      <c r="I86" s="489">
        <v>1050138</v>
      </c>
      <c r="J86" s="489" t="s">
        <v>1798</v>
      </c>
      <c r="K86" s="489" t="s">
        <v>1715</v>
      </c>
      <c r="L86" s="489">
        <v>84751</v>
      </c>
      <c r="M86" s="489" t="s">
        <v>1799</v>
      </c>
      <c r="N86" s="489">
        <v>-1</v>
      </c>
      <c r="O86" s="489">
        <v>-268.74</v>
      </c>
      <c r="P86" s="489">
        <v>0</v>
      </c>
    </row>
    <row r="87" spans="3:16">
      <c r="C87" s="488" t="s">
        <v>1789</v>
      </c>
      <c r="D87" s="489" t="s">
        <v>1710</v>
      </c>
      <c r="E87" s="749"/>
      <c r="F87" s="490">
        <v>45867</v>
      </c>
      <c r="G87" s="489" t="s">
        <v>1712</v>
      </c>
      <c r="H87" s="489" t="s">
        <v>1713</v>
      </c>
      <c r="I87" s="489">
        <v>1050130</v>
      </c>
      <c r="J87" s="489" t="s">
        <v>1800</v>
      </c>
      <c r="K87" s="489" t="s">
        <v>1728</v>
      </c>
      <c r="L87" s="489">
        <v>84871</v>
      </c>
      <c r="M87" s="489" t="s">
        <v>1801</v>
      </c>
      <c r="N87" s="489">
        <v>-1</v>
      </c>
      <c r="O87" s="489">
        <v>-268.74</v>
      </c>
      <c r="P87" s="489">
        <v>0</v>
      </c>
    </row>
    <row r="88" spans="3:16">
      <c r="C88" s="488" t="s">
        <v>1789</v>
      </c>
      <c r="D88" s="489" t="s">
        <v>1710</v>
      </c>
      <c r="E88" s="749"/>
      <c r="F88" s="490">
        <v>45869</v>
      </c>
      <c r="G88" s="489" t="s">
        <v>1712</v>
      </c>
      <c r="H88" s="489" t="s">
        <v>1713</v>
      </c>
      <c r="I88" s="489">
        <v>1050138</v>
      </c>
      <c r="J88" s="489" t="s">
        <v>1802</v>
      </c>
      <c r="K88" s="489" t="s">
        <v>1715</v>
      </c>
      <c r="L88" s="489">
        <v>84948</v>
      </c>
      <c r="M88" s="489" t="s">
        <v>1803</v>
      </c>
      <c r="N88" s="489">
        <v>-1</v>
      </c>
      <c r="O88" s="489">
        <v>-268.74</v>
      </c>
      <c r="P88" s="489">
        <v>0</v>
      </c>
    </row>
    <row r="89" spans="3:16">
      <c r="C89" s="488" t="s">
        <v>1789</v>
      </c>
      <c r="D89" s="489" t="s">
        <v>1710</v>
      </c>
      <c r="E89" s="749"/>
      <c r="F89" s="490">
        <v>45876</v>
      </c>
      <c r="G89" s="489" t="s">
        <v>1712</v>
      </c>
      <c r="H89" s="489" t="s">
        <v>1713</v>
      </c>
      <c r="I89" s="489">
        <v>1050138</v>
      </c>
      <c r="J89" s="489" t="s">
        <v>1804</v>
      </c>
      <c r="K89" s="489" t="s">
        <v>1715</v>
      </c>
      <c r="L89" s="489">
        <v>85281</v>
      </c>
      <c r="M89" s="489" t="s">
        <v>1805</v>
      </c>
      <c r="N89" s="489">
        <v>-1</v>
      </c>
      <c r="O89" s="489">
        <v>-268.74</v>
      </c>
      <c r="P89" s="489">
        <v>0</v>
      </c>
    </row>
    <row r="90" spans="3:16">
      <c r="C90" s="488" t="s">
        <v>1789</v>
      </c>
      <c r="D90" s="489" t="s">
        <v>1710</v>
      </c>
      <c r="E90" s="749"/>
      <c r="F90" s="490">
        <v>45877</v>
      </c>
      <c r="G90" s="489" t="s">
        <v>1712</v>
      </c>
      <c r="H90" s="489" t="s">
        <v>1713</v>
      </c>
      <c r="I90" s="489">
        <v>1050138</v>
      </c>
      <c r="J90" s="489" t="s">
        <v>1804</v>
      </c>
      <c r="K90" s="489" t="s">
        <v>1715</v>
      </c>
      <c r="L90" s="489">
        <v>85282</v>
      </c>
      <c r="M90" s="489" t="s">
        <v>1806</v>
      </c>
      <c r="N90" s="489">
        <v>-1</v>
      </c>
      <c r="O90" s="489">
        <v>-268.74</v>
      </c>
      <c r="P90" s="489">
        <v>0</v>
      </c>
    </row>
    <row r="91" spans="3:16">
      <c r="C91" s="488" t="s">
        <v>1789</v>
      </c>
      <c r="D91" s="489" t="s">
        <v>1710</v>
      </c>
      <c r="E91" s="749"/>
      <c r="F91" s="490">
        <v>45877</v>
      </c>
      <c r="G91" s="489" t="s">
        <v>1712</v>
      </c>
      <c r="H91" s="489" t="s">
        <v>1713</v>
      </c>
      <c r="I91" s="489">
        <v>1050130</v>
      </c>
      <c r="J91" s="489" t="s">
        <v>1807</v>
      </c>
      <c r="K91" s="489" t="s">
        <v>1728</v>
      </c>
      <c r="L91" s="489">
        <v>84718</v>
      </c>
      <c r="M91" s="489" t="s">
        <v>1808</v>
      </c>
      <c r="N91" s="489">
        <v>-1</v>
      </c>
      <c r="O91" s="489">
        <v>-268.74</v>
      </c>
      <c r="P91" s="489">
        <v>0</v>
      </c>
    </row>
    <row r="92" spans="3:16">
      <c r="C92" s="488" t="s">
        <v>1789</v>
      </c>
      <c r="D92" s="489" t="s">
        <v>1710</v>
      </c>
      <c r="E92" s="749"/>
      <c r="F92" s="490">
        <v>45884</v>
      </c>
      <c r="G92" s="489" t="s">
        <v>1712</v>
      </c>
      <c r="H92" s="489" t="s">
        <v>1713</v>
      </c>
      <c r="I92" s="489">
        <v>1050132</v>
      </c>
      <c r="J92" s="489" t="s">
        <v>1809</v>
      </c>
      <c r="K92" s="489" t="s">
        <v>1715</v>
      </c>
      <c r="L92" s="489">
        <v>85619</v>
      </c>
      <c r="M92" s="489" t="s">
        <v>1810</v>
      </c>
      <c r="N92" s="489">
        <v>-1</v>
      </c>
      <c r="O92" s="489">
        <v>-268.74</v>
      </c>
      <c r="P92" s="489">
        <v>0</v>
      </c>
    </row>
    <row r="93" spans="3:16">
      <c r="C93" s="488" t="s">
        <v>1789</v>
      </c>
      <c r="D93" s="489" t="s">
        <v>1710</v>
      </c>
      <c r="E93" s="749"/>
      <c r="F93" s="490">
        <v>45889</v>
      </c>
      <c r="G93" s="489" t="s">
        <v>1712</v>
      </c>
      <c r="H93" s="489" t="s">
        <v>1713</v>
      </c>
      <c r="I93" s="489">
        <v>1050138</v>
      </c>
      <c r="J93" s="489" t="s">
        <v>1811</v>
      </c>
      <c r="K93" s="489" t="s">
        <v>1715</v>
      </c>
      <c r="L93" s="489">
        <v>85836</v>
      </c>
      <c r="M93" s="489" t="s">
        <v>1812</v>
      </c>
      <c r="N93" s="489">
        <v>-1</v>
      </c>
      <c r="O93" s="489">
        <v>-268.74</v>
      </c>
      <c r="P93" s="489">
        <v>0</v>
      </c>
    </row>
    <row r="94" spans="3:16">
      <c r="C94" s="488" t="s">
        <v>1789</v>
      </c>
      <c r="D94" s="489" t="s">
        <v>1710</v>
      </c>
      <c r="E94" s="749"/>
      <c r="F94" s="490">
        <v>45891</v>
      </c>
      <c r="G94" s="489" t="s">
        <v>1712</v>
      </c>
      <c r="H94" s="489" t="s">
        <v>1713</v>
      </c>
      <c r="I94" s="489">
        <v>1050138</v>
      </c>
      <c r="J94" s="489" t="s">
        <v>1813</v>
      </c>
      <c r="K94" s="489" t="s">
        <v>1715</v>
      </c>
      <c r="L94" s="489">
        <v>85878</v>
      </c>
      <c r="M94" s="489" t="s">
        <v>1814</v>
      </c>
      <c r="N94" s="489">
        <v>-1</v>
      </c>
      <c r="O94" s="489">
        <v>-268.74</v>
      </c>
      <c r="P94" s="489">
        <v>0</v>
      </c>
    </row>
    <row r="95" spans="3:16">
      <c r="C95" s="488" t="s">
        <v>1789</v>
      </c>
      <c r="D95" s="489" t="s">
        <v>1710</v>
      </c>
      <c r="E95" s="749"/>
      <c r="F95" s="490">
        <v>45891</v>
      </c>
      <c r="G95" s="489" t="s">
        <v>1712</v>
      </c>
      <c r="H95" s="489" t="s">
        <v>1713</v>
      </c>
      <c r="I95" s="489">
        <v>1050138</v>
      </c>
      <c r="J95" s="489" t="s">
        <v>1815</v>
      </c>
      <c r="K95" s="489" t="s">
        <v>1715</v>
      </c>
      <c r="L95" s="489">
        <v>85879</v>
      </c>
      <c r="M95" s="489" t="s">
        <v>1814</v>
      </c>
      <c r="N95" s="489">
        <v>-1</v>
      </c>
      <c r="O95" s="489">
        <v>-268.74</v>
      </c>
      <c r="P95" s="489">
        <v>0</v>
      </c>
    </row>
    <row r="96" spans="3:16">
      <c r="C96" s="488" t="s">
        <v>1789</v>
      </c>
      <c r="D96" s="489" t="s">
        <v>1710</v>
      </c>
      <c r="E96" s="749"/>
      <c r="F96" s="490">
        <v>45892</v>
      </c>
      <c r="G96" s="489" t="s">
        <v>1712</v>
      </c>
      <c r="H96" s="489" t="s">
        <v>1713</v>
      </c>
      <c r="I96" s="489">
        <v>1050138</v>
      </c>
      <c r="J96" s="489" t="s">
        <v>1816</v>
      </c>
      <c r="K96" s="489" t="s">
        <v>1728</v>
      </c>
      <c r="L96" s="489">
        <v>85974</v>
      </c>
      <c r="M96" s="489" t="s">
        <v>1817</v>
      </c>
      <c r="N96" s="489">
        <v>-1</v>
      </c>
      <c r="O96" s="489">
        <v>-268.74</v>
      </c>
      <c r="P96" s="489">
        <v>0</v>
      </c>
    </row>
    <row r="97" spans="3:16">
      <c r="C97" s="488" t="s">
        <v>1789</v>
      </c>
      <c r="D97" s="489" t="s">
        <v>1710</v>
      </c>
      <c r="E97" s="749"/>
      <c r="F97" s="490">
        <v>45896</v>
      </c>
      <c r="G97" s="489" t="s">
        <v>1712</v>
      </c>
      <c r="H97" s="489" t="s">
        <v>1713</v>
      </c>
      <c r="I97" s="489">
        <v>1050138</v>
      </c>
      <c r="J97" s="489" t="s">
        <v>1818</v>
      </c>
      <c r="K97" s="489" t="s">
        <v>1715</v>
      </c>
      <c r="L97" s="489">
        <v>86110</v>
      </c>
      <c r="M97" s="489" t="s">
        <v>1819</v>
      </c>
      <c r="N97" s="489">
        <v>-1</v>
      </c>
      <c r="O97" s="489">
        <v>-268.74</v>
      </c>
      <c r="P97" s="489">
        <v>0</v>
      </c>
    </row>
    <row r="98" spans="3:16">
      <c r="C98" s="488" t="s">
        <v>1789</v>
      </c>
      <c r="D98" s="489" t="s">
        <v>1710</v>
      </c>
      <c r="E98" s="749"/>
      <c r="F98" s="490">
        <v>45901</v>
      </c>
      <c r="G98" s="489" t="s">
        <v>1712</v>
      </c>
      <c r="H98" s="489" t="s">
        <v>1713</v>
      </c>
      <c r="I98" s="489">
        <v>1050138</v>
      </c>
      <c r="J98" s="489" t="s">
        <v>1820</v>
      </c>
      <c r="K98" s="489" t="s">
        <v>1745</v>
      </c>
      <c r="L98" s="489">
        <v>86272</v>
      </c>
      <c r="M98" s="489" t="s">
        <v>1821</v>
      </c>
      <c r="N98" s="489">
        <v>-2</v>
      </c>
      <c r="O98" s="489">
        <v>-537.48</v>
      </c>
      <c r="P98" s="489">
        <v>0</v>
      </c>
    </row>
    <row r="99" spans="3:16">
      <c r="C99" s="488" t="s">
        <v>1789</v>
      </c>
      <c r="D99" s="489" t="s">
        <v>1710</v>
      </c>
      <c r="E99" s="749"/>
      <c r="F99" s="490">
        <v>45903</v>
      </c>
      <c r="G99" s="489" t="s">
        <v>1712</v>
      </c>
      <c r="H99" s="489" t="s">
        <v>1713</v>
      </c>
      <c r="I99" s="489">
        <v>1050133</v>
      </c>
      <c r="J99" s="489" t="s">
        <v>1822</v>
      </c>
      <c r="K99" s="489" t="s">
        <v>1752</v>
      </c>
      <c r="L99" s="489">
        <v>86376</v>
      </c>
      <c r="M99" s="489" t="s">
        <v>1823</v>
      </c>
      <c r="N99" s="489">
        <v>-1</v>
      </c>
      <c r="O99" s="489">
        <v>-268.74</v>
      </c>
      <c r="P99" s="489">
        <v>0</v>
      </c>
    </row>
    <row r="100" spans="3:16">
      <c r="C100" s="488" t="s">
        <v>1789</v>
      </c>
      <c r="D100" s="489" t="s">
        <v>1710</v>
      </c>
      <c r="E100" s="749"/>
      <c r="F100" s="490">
        <v>45920</v>
      </c>
      <c r="G100" s="489" t="s">
        <v>1712</v>
      </c>
      <c r="H100" s="489" t="s">
        <v>1713</v>
      </c>
      <c r="I100" s="489">
        <v>1050138</v>
      </c>
      <c r="J100" s="489" t="s">
        <v>1824</v>
      </c>
      <c r="K100" s="489" t="s">
        <v>1715</v>
      </c>
      <c r="L100" s="489">
        <v>87032</v>
      </c>
      <c r="M100" s="489" t="s">
        <v>1825</v>
      </c>
      <c r="N100" s="489">
        <v>-3</v>
      </c>
      <c r="O100" s="489">
        <v>-806.22</v>
      </c>
      <c r="P100" s="489">
        <v>0</v>
      </c>
    </row>
    <row r="101" spans="3:16">
      <c r="C101" s="488" t="s">
        <v>1789</v>
      </c>
      <c r="D101" s="489" t="s">
        <v>1710</v>
      </c>
      <c r="E101" s="749"/>
      <c r="F101" s="490">
        <v>45921</v>
      </c>
      <c r="G101" s="489" t="s">
        <v>1712</v>
      </c>
      <c r="H101" s="489" t="s">
        <v>1713</v>
      </c>
      <c r="I101" s="489">
        <v>1050138</v>
      </c>
      <c r="J101" s="489" t="s">
        <v>1826</v>
      </c>
      <c r="K101" s="489" t="s">
        <v>1715</v>
      </c>
      <c r="L101" s="489">
        <v>87057</v>
      </c>
      <c r="M101" s="489" t="s">
        <v>1827</v>
      </c>
      <c r="N101" s="489">
        <v>-1</v>
      </c>
      <c r="O101" s="489">
        <v>-268.74</v>
      </c>
      <c r="P101" s="489">
        <v>0</v>
      </c>
    </row>
    <row r="102" spans="3:16">
      <c r="C102" s="488" t="s">
        <v>1789</v>
      </c>
      <c r="D102" s="489" t="s">
        <v>1710</v>
      </c>
      <c r="E102" s="749"/>
      <c r="F102" s="490">
        <v>45927</v>
      </c>
      <c r="G102" s="489" t="s">
        <v>1712</v>
      </c>
      <c r="H102" s="489" t="s">
        <v>1713</v>
      </c>
      <c r="I102" s="489">
        <v>1050138</v>
      </c>
      <c r="J102" s="489" t="s">
        <v>1828</v>
      </c>
      <c r="K102" s="489" t="s">
        <v>1728</v>
      </c>
      <c r="L102" s="489">
        <v>87308</v>
      </c>
      <c r="M102" s="489" t="s">
        <v>1829</v>
      </c>
      <c r="N102" s="489">
        <v>-1</v>
      </c>
      <c r="O102" s="489">
        <v>-268.74</v>
      </c>
      <c r="P102" s="489">
        <v>0</v>
      </c>
    </row>
    <row r="103" spans="3:16">
      <c r="C103" s="488" t="s">
        <v>1789</v>
      </c>
      <c r="D103" s="489" t="s">
        <v>1710</v>
      </c>
      <c r="E103" s="749"/>
      <c r="F103" s="490">
        <v>45929</v>
      </c>
      <c r="G103" s="489" t="s">
        <v>1712</v>
      </c>
      <c r="H103" s="489" t="s">
        <v>1713</v>
      </c>
      <c r="I103" s="489">
        <v>1050138</v>
      </c>
      <c r="J103" s="489" t="s">
        <v>1770</v>
      </c>
      <c r="K103" s="489" t="s">
        <v>1830</v>
      </c>
      <c r="L103" s="489">
        <v>87373</v>
      </c>
      <c r="M103" s="489" t="s">
        <v>1831</v>
      </c>
      <c r="N103" s="489">
        <v>-1</v>
      </c>
      <c r="O103" s="489">
        <v>-268.74</v>
      </c>
      <c r="P103" s="489">
        <v>0</v>
      </c>
    </row>
    <row r="104" spans="3:16">
      <c r="C104" s="488" t="s">
        <v>1789</v>
      </c>
      <c r="D104" s="489" t="s">
        <v>1710</v>
      </c>
      <c r="E104" s="749"/>
      <c r="F104" s="490">
        <v>45942</v>
      </c>
      <c r="G104" s="489" t="s">
        <v>1712</v>
      </c>
      <c r="H104" s="489" t="s">
        <v>1713</v>
      </c>
      <c r="I104" s="489">
        <v>1050133</v>
      </c>
      <c r="J104" s="489" t="s">
        <v>1832</v>
      </c>
      <c r="K104" s="489" t="s">
        <v>1715</v>
      </c>
      <c r="L104" s="489">
        <v>87890</v>
      </c>
      <c r="M104" s="489" t="s">
        <v>1833</v>
      </c>
      <c r="N104" s="489">
        <v>-2</v>
      </c>
      <c r="O104" s="489">
        <v>-537.48</v>
      </c>
      <c r="P104" s="489">
        <v>0</v>
      </c>
    </row>
    <row r="105" spans="3:16">
      <c r="C105" s="488" t="s">
        <v>1789</v>
      </c>
      <c r="D105" s="489" t="s">
        <v>1710</v>
      </c>
      <c r="E105" s="749"/>
      <c r="F105" s="490">
        <v>45946</v>
      </c>
      <c r="G105" s="489" t="s">
        <v>1712</v>
      </c>
      <c r="H105" s="489" t="s">
        <v>1713</v>
      </c>
      <c r="I105" s="489">
        <v>1050138</v>
      </c>
      <c r="J105" s="489" t="s">
        <v>1834</v>
      </c>
      <c r="K105" s="489" t="s">
        <v>1715</v>
      </c>
      <c r="L105" s="489">
        <v>88136</v>
      </c>
      <c r="M105" s="489" t="s">
        <v>1835</v>
      </c>
      <c r="N105" s="489">
        <v>-2</v>
      </c>
      <c r="O105" s="489">
        <v>-537.48</v>
      </c>
      <c r="P105" s="489">
        <v>0</v>
      </c>
    </row>
    <row r="106" spans="3:16">
      <c r="C106" s="488" t="s">
        <v>1789</v>
      </c>
      <c r="D106" s="489" t="s">
        <v>1710</v>
      </c>
      <c r="E106" s="749"/>
      <c r="F106" s="490">
        <v>45950</v>
      </c>
      <c r="G106" s="489" t="s">
        <v>1712</v>
      </c>
      <c r="H106" s="489" t="s">
        <v>1713</v>
      </c>
      <c r="I106" s="489">
        <v>1050132</v>
      </c>
      <c r="J106" s="489" t="s">
        <v>1836</v>
      </c>
      <c r="K106" s="489" t="s">
        <v>1715</v>
      </c>
      <c r="L106" s="489">
        <v>88297</v>
      </c>
      <c r="M106" s="489" t="s">
        <v>1837</v>
      </c>
      <c r="N106" s="489">
        <v>-1</v>
      </c>
      <c r="O106" s="489">
        <v>-268.74</v>
      </c>
      <c r="P106" s="489">
        <v>0</v>
      </c>
    </row>
    <row r="107" spans="3:16">
      <c r="C107" s="488" t="s">
        <v>1789</v>
      </c>
      <c r="D107" s="489" t="s">
        <v>1710</v>
      </c>
      <c r="E107" s="749"/>
      <c r="F107" s="490">
        <v>45950</v>
      </c>
      <c r="G107" s="489" t="s">
        <v>1712</v>
      </c>
      <c r="H107" s="489" t="s">
        <v>1713</v>
      </c>
      <c r="I107" s="489">
        <v>1050132</v>
      </c>
      <c r="J107" s="489" t="s">
        <v>1838</v>
      </c>
      <c r="K107" s="489" t="s">
        <v>1715</v>
      </c>
      <c r="L107" s="489">
        <v>88250</v>
      </c>
      <c r="M107" s="489" t="s">
        <v>1839</v>
      </c>
      <c r="N107" s="489">
        <v>-1</v>
      </c>
      <c r="O107" s="489">
        <v>-268.74</v>
      </c>
      <c r="P107" s="489">
        <v>0</v>
      </c>
    </row>
    <row r="108" spans="3:16">
      <c r="C108" s="488" t="s">
        <v>1789</v>
      </c>
      <c r="D108" s="489" t="s">
        <v>1710</v>
      </c>
      <c r="E108" s="749"/>
      <c r="F108" s="490">
        <v>45964</v>
      </c>
      <c r="G108" s="489" t="s">
        <v>1712</v>
      </c>
      <c r="H108" s="489" t="s">
        <v>1713</v>
      </c>
      <c r="I108" s="489">
        <v>1050138</v>
      </c>
      <c r="J108" s="489" t="s">
        <v>1840</v>
      </c>
      <c r="K108" s="489" t="s">
        <v>1715</v>
      </c>
      <c r="L108" s="489">
        <v>88869</v>
      </c>
      <c r="M108" s="489" t="s">
        <v>1841</v>
      </c>
      <c r="N108" s="489">
        <v>-3</v>
      </c>
      <c r="O108" s="489">
        <v>-806.22</v>
      </c>
      <c r="P108" s="489">
        <v>0</v>
      </c>
    </row>
    <row r="109" spans="3:16">
      <c r="C109" s="488" t="s">
        <v>1789</v>
      </c>
      <c r="D109" s="489" t="s">
        <v>1710</v>
      </c>
      <c r="E109" s="749"/>
      <c r="F109" s="490">
        <v>45977</v>
      </c>
      <c r="G109" s="489" t="s">
        <v>1712</v>
      </c>
      <c r="H109" s="489" t="s">
        <v>1713</v>
      </c>
      <c r="I109" s="489">
        <v>1050138</v>
      </c>
      <c r="J109" s="489" t="s">
        <v>1842</v>
      </c>
      <c r="K109" s="489" t="s">
        <v>1728</v>
      </c>
      <c r="L109" s="489">
        <v>89421</v>
      </c>
      <c r="M109" s="489" t="s">
        <v>1843</v>
      </c>
      <c r="N109" s="489">
        <v>-3</v>
      </c>
      <c r="O109" s="489">
        <v>-806.22</v>
      </c>
      <c r="P109" s="489">
        <v>0</v>
      </c>
    </row>
    <row r="110" spans="3:16">
      <c r="C110" s="488" t="s">
        <v>1789</v>
      </c>
      <c r="D110" s="489" t="s">
        <v>1710</v>
      </c>
      <c r="E110" s="749"/>
      <c r="F110" s="490">
        <v>45988</v>
      </c>
      <c r="G110" s="489" t="s">
        <v>1712</v>
      </c>
      <c r="H110" s="489" t="s">
        <v>1713</v>
      </c>
      <c r="I110" s="489">
        <v>1050138</v>
      </c>
      <c r="J110" s="489" t="s">
        <v>1844</v>
      </c>
      <c r="K110" s="489" t="s">
        <v>1715</v>
      </c>
      <c r="L110" s="489">
        <v>89456</v>
      </c>
      <c r="M110" s="489" t="s">
        <v>1845</v>
      </c>
      <c r="N110" s="489">
        <v>-6</v>
      </c>
      <c r="O110" s="491">
        <v>-1612.44</v>
      </c>
      <c r="P110" s="489">
        <v>0</v>
      </c>
    </row>
    <row r="111" spans="3:16">
      <c r="C111" s="488" t="s">
        <v>1789</v>
      </c>
      <c r="D111" s="489" t="s">
        <v>1710</v>
      </c>
      <c r="E111" s="749"/>
      <c r="F111" s="490">
        <v>45988</v>
      </c>
      <c r="G111" s="489" t="s">
        <v>1712</v>
      </c>
      <c r="H111" s="489" t="s">
        <v>1713</v>
      </c>
      <c r="I111" s="489">
        <v>1050138</v>
      </c>
      <c r="J111" s="489" t="s">
        <v>1846</v>
      </c>
      <c r="K111" s="489" t="s">
        <v>1728</v>
      </c>
      <c r="L111" s="489">
        <v>89452</v>
      </c>
      <c r="M111" s="489" t="s">
        <v>1845</v>
      </c>
      <c r="N111" s="489">
        <v>-1</v>
      </c>
      <c r="O111" s="489">
        <v>-268.74</v>
      </c>
      <c r="P111" s="489">
        <v>0</v>
      </c>
    </row>
    <row r="112" spans="3:16">
      <c r="C112" s="488" t="s">
        <v>1789</v>
      </c>
      <c r="D112" s="489" t="s">
        <v>1710</v>
      </c>
      <c r="E112" s="749"/>
      <c r="F112" s="490">
        <v>45988</v>
      </c>
      <c r="G112" s="489" t="s">
        <v>1712</v>
      </c>
      <c r="H112" s="489" t="s">
        <v>1713</v>
      </c>
      <c r="I112" s="489">
        <v>1050138</v>
      </c>
      <c r="J112" s="489" t="s">
        <v>1847</v>
      </c>
      <c r="K112" s="489" t="s">
        <v>1715</v>
      </c>
      <c r="L112" s="489">
        <v>89457</v>
      </c>
      <c r="M112" s="489" t="s">
        <v>1845</v>
      </c>
      <c r="N112" s="489">
        <v>-5</v>
      </c>
      <c r="O112" s="491">
        <v>-1343.7</v>
      </c>
      <c r="P112" s="489">
        <v>0</v>
      </c>
    </row>
    <row r="113" spans="3:16">
      <c r="C113" s="488" t="s">
        <v>1789</v>
      </c>
      <c r="D113" s="489" t="s">
        <v>1710</v>
      </c>
      <c r="E113" s="749"/>
      <c r="F113" s="490">
        <v>45988</v>
      </c>
      <c r="G113" s="489" t="s">
        <v>1712</v>
      </c>
      <c r="H113" s="489" t="s">
        <v>1713</v>
      </c>
      <c r="I113" s="489">
        <v>1050138</v>
      </c>
      <c r="J113" s="489" t="s">
        <v>1848</v>
      </c>
      <c r="K113" s="489" t="s">
        <v>1728</v>
      </c>
      <c r="L113" s="489">
        <v>89458</v>
      </c>
      <c r="M113" s="489" t="s">
        <v>1849</v>
      </c>
      <c r="N113" s="489">
        <v>-3</v>
      </c>
      <c r="O113" s="489">
        <v>-806.22</v>
      </c>
      <c r="P113" s="489">
        <v>0</v>
      </c>
    </row>
    <row r="114" spans="3:16">
      <c r="C114" s="488" t="s">
        <v>1789</v>
      </c>
      <c r="D114" s="489" t="s">
        <v>1710</v>
      </c>
      <c r="E114" s="749"/>
      <c r="F114" s="490">
        <v>45989</v>
      </c>
      <c r="G114" s="489" t="s">
        <v>1712</v>
      </c>
      <c r="H114" s="489" t="s">
        <v>1713</v>
      </c>
      <c r="I114" s="489">
        <v>1050133</v>
      </c>
      <c r="J114" s="489" t="s">
        <v>1850</v>
      </c>
      <c r="K114" s="489" t="s">
        <v>1728</v>
      </c>
      <c r="L114" s="489">
        <v>90038</v>
      </c>
      <c r="M114" s="489" t="s">
        <v>1851</v>
      </c>
      <c r="N114" s="489">
        <v>-1</v>
      </c>
      <c r="O114" s="489">
        <v>-268.74</v>
      </c>
      <c r="P114" s="489">
        <v>0</v>
      </c>
    </row>
    <row r="115" spans="3:16">
      <c r="C115" s="488" t="s">
        <v>1789</v>
      </c>
      <c r="D115" s="489" t="s">
        <v>1710</v>
      </c>
      <c r="E115" s="749"/>
      <c r="F115" s="490">
        <v>45995</v>
      </c>
      <c r="G115" s="489" t="s">
        <v>1712</v>
      </c>
      <c r="H115" s="489" t="s">
        <v>1713</v>
      </c>
      <c r="I115" s="489">
        <v>1050135</v>
      </c>
      <c r="J115" s="489" t="s">
        <v>1852</v>
      </c>
      <c r="K115" s="489" t="s">
        <v>1728</v>
      </c>
      <c r="L115" s="489">
        <v>90270</v>
      </c>
      <c r="M115" s="489" t="s">
        <v>1853</v>
      </c>
      <c r="N115" s="489">
        <v>-3</v>
      </c>
      <c r="O115" s="489">
        <v>-806.22</v>
      </c>
      <c r="P115" s="489">
        <v>0</v>
      </c>
    </row>
    <row r="116" spans="3:16">
      <c r="C116" s="488" t="s">
        <v>1789</v>
      </c>
      <c r="D116" s="489" t="s">
        <v>1710</v>
      </c>
      <c r="E116" s="749"/>
      <c r="F116" s="490">
        <v>45999</v>
      </c>
      <c r="G116" s="489" t="s">
        <v>1712</v>
      </c>
      <c r="H116" s="489" t="s">
        <v>1713</v>
      </c>
      <c r="I116" s="489">
        <v>1050138</v>
      </c>
      <c r="J116" s="489" t="s">
        <v>1854</v>
      </c>
      <c r="K116" s="489" t="s">
        <v>1728</v>
      </c>
      <c r="L116" s="489">
        <v>90436</v>
      </c>
      <c r="M116" s="489" t="s">
        <v>1855</v>
      </c>
      <c r="N116" s="489">
        <v>-1</v>
      </c>
      <c r="O116" s="489">
        <v>-268.74</v>
      </c>
      <c r="P116" s="489">
        <v>0</v>
      </c>
    </row>
    <row r="117" spans="3:16">
      <c r="C117" s="488" t="s">
        <v>1789</v>
      </c>
      <c r="D117" s="489" t="s">
        <v>1710</v>
      </c>
      <c r="E117" s="749"/>
      <c r="F117" s="490">
        <v>46017</v>
      </c>
      <c r="G117" s="489" t="s">
        <v>1712</v>
      </c>
      <c r="H117" s="489" t="s">
        <v>1713</v>
      </c>
      <c r="I117" s="489">
        <v>1050138</v>
      </c>
      <c r="J117" s="489" t="s">
        <v>1856</v>
      </c>
      <c r="K117" s="489" t="s">
        <v>1728</v>
      </c>
      <c r="L117" s="489">
        <v>90908</v>
      </c>
      <c r="M117" s="489" t="s">
        <v>1857</v>
      </c>
      <c r="N117" s="489">
        <v>-1</v>
      </c>
      <c r="O117" s="489">
        <v>-268.74</v>
      </c>
      <c r="P117" s="489">
        <v>0</v>
      </c>
    </row>
    <row r="118" spans="3:16">
      <c r="C118" s="488" t="s">
        <v>1789</v>
      </c>
      <c r="D118" s="489" t="s">
        <v>1710</v>
      </c>
      <c r="E118" s="750"/>
      <c r="F118" s="490">
        <v>46018</v>
      </c>
      <c r="G118" s="489" t="s">
        <v>1712</v>
      </c>
      <c r="H118" s="489" t="s">
        <v>1713</v>
      </c>
      <c r="I118" s="489">
        <v>1050130</v>
      </c>
      <c r="J118" s="489" t="s">
        <v>1858</v>
      </c>
      <c r="K118" s="489" t="s">
        <v>1728</v>
      </c>
      <c r="L118" s="489">
        <v>91211</v>
      </c>
      <c r="M118" s="489" t="s">
        <v>1859</v>
      </c>
      <c r="N118" s="489">
        <v>-3</v>
      </c>
      <c r="O118" s="489">
        <v>-806.22</v>
      </c>
      <c r="P118" s="489">
        <v>0</v>
      </c>
    </row>
    <row r="119" spans="3:16">
      <c r="C119" s="751" t="s">
        <v>1860</v>
      </c>
      <c r="D119" s="752"/>
      <c r="E119" s="752"/>
      <c r="F119" s="752"/>
      <c r="G119" s="752"/>
      <c r="H119" s="752"/>
      <c r="I119" s="752"/>
      <c r="J119" s="752"/>
      <c r="K119" s="752"/>
      <c r="L119" s="752"/>
      <c r="M119" s="753"/>
      <c r="N119" s="492">
        <v>-61</v>
      </c>
      <c r="O119" s="493">
        <v>-16393.14</v>
      </c>
      <c r="P119" s="492">
        <v>0</v>
      </c>
    </row>
    <row r="120" spans="3:16">
      <c r="C120" s="484" t="s">
        <v>1861</v>
      </c>
      <c r="D120" s="485" t="s">
        <v>1710</v>
      </c>
      <c r="E120" s="748" t="s">
        <v>1862</v>
      </c>
      <c r="F120" s="486">
        <v>45948</v>
      </c>
      <c r="G120" s="485" t="s">
        <v>1712</v>
      </c>
      <c r="H120" s="485" t="s">
        <v>1713</v>
      </c>
      <c r="I120" s="485">
        <v>1050132</v>
      </c>
      <c r="J120" s="485" t="s">
        <v>1863</v>
      </c>
      <c r="K120" s="485" t="s">
        <v>1728</v>
      </c>
      <c r="L120" s="485">
        <v>88204</v>
      </c>
      <c r="M120" s="485" t="s">
        <v>1864</v>
      </c>
      <c r="N120" s="485">
        <v>-2</v>
      </c>
      <c r="O120" s="487">
        <v>-12714.57</v>
      </c>
      <c r="P120" s="485">
        <v>0</v>
      </c>
    </row>
    <row r="121" spans="3:16">
      <c r="C121" s="488" t="s">
        <v>1861</v>
      </c>
      <c r="D121" s="489" t="s">
        <v>1710</v>
      </c>
      <c r="E121" s="749"/>
      <c r="F121" s="490">
        <v>45950</v>
      </c>
      <c r="G121" s="489" t="s">
        <v>1712</v>
      </c>
      <c r="H121" s="489" t="s">
        <v>1713</v>
      </c>
      <c r="I121" s="489">
        <v>1050132</v>
      </c>
      <c r="J121" s="489" t="s">
        <v>1865</v>
      </c>
      <c r="K121" s="489" t="s">
        <v>1715</v>
      </c>
      <c r="L121" s="489">
        <v>88306</v>
      </c>
      <c r="M121" s="489" t="s">
        <v>1866</v>
      </c>
      <c r="N121" s="489">
        <v>-2</v>
      </c>
      <c r="O121" s="491">
        <v>-12714.58</v>
      </c>
      <c r="P121" s="489">
        <v>0</v>
      </c>
    </row>
    <row r="122" spans="3:16">
      <c r="C122" s="488" t="s">
        <v>1861</v>
      </c>
      <c r="D122" s="489" t="s">
        <v>1710</v>
      </c>
      <c r="E122" s="749"/>
      <c r="F122" s="490">
        <v>46005</v>
      </c>
      <c r="G122" s="489" t="s">
        <v>1712</v>
      </c>
      <c r="H122" s="489" t="s">
        <v>1713</v>
      </c>
      <c r="I122" s="489">
        <v>1050133</v>
      </c>
      <c r="J122" s="489" t="s">
        <v>1867</v>
      </c>
      <c r="K122" s="489" t="s">
        <v>1715</v>
      </c>
      <c r="L122" s="489">
        <v>90597</v>
      </c>
      <c r="M122" s="489" t="s">
        <v>1868</v>
      </c>
      <c r="N122" s="489">
        <v>-1</v>
      </c>
      <c r="O122" s="491">
        <v>-6357.83</v>
      </c>
      <c r="P122" s="489">
        <v>0</v>
      </c>
    </row>
    <row r="123" spans="3:16">
      <c r="C123" s="488" t="s">
        <v>1861</v>
      </c>
      <c r="D123" s="489" t="s">
        <v>1710</v>
      </c>
      <c r="E123" s="750"/>
      <c r="F123" s="490">
        <v>46013</v>
      </c>
      <c r="G123" s="489" t="s">
        <v>1712</v>
      </c>
      <c r="H123" s="489" t="s">
        <v>1713</v>
      </c>
      <c r="I123" s="489">
        <v>1050133</v>
      </c>
      <c r="J123" s="489" t="s">
        <v>1869</v>
      </c>
      <c r="K123" s="489" t="s">
        <v>1720</v>
      </c>
      <c r="L123" s="489">
        <v>91058</v>
      </c>
      <c r="M123" s="489" t="s">
        <v>1870</v>
      </c>
      <c r="N123" s="489">
        <v>-1</v>
      </c>
      <c r="O123" s="491">
        <v>-6357.83</v>
      </c>
      <c r="P123" s="489">
        <v>0</v>
      </c>
    </row>
    <row r="124" spans="3:16">
      <c r="C124" s="751" t="s">
        <v>1871</v>
      </c>
      <c r="D124" s="752"/>
      <c r="E124" s="752"/>
      <c r="F124" s="752"/>
      <c r="G124" s="752"/>
      <c r="H124" s="752"/>
      <c r="I124" s="752"/>
      <c r="J124" s="752"/>
      <c r="K124" s="752"/>
      <c r="L124" s="752"/>
      <c r="M124" s="753"/>
      <c r="N124" s="492">
        <v>-6</v>
      </c>
      <c r="O124" s="493">
        <v>-38144.81</v>
      </c>
      <c r="P124" s="492">
        <v>0</v>
      </c>
    </row>
    <row r="125" spans="3:16">
      <c r="C125" s="484" t="s">
        <v>1872</v>
      </c>
      <c r="D125" s="485" t="s">
        <v>1739</v>
      </c>
      <c r="E125" s="748" t="s">
        <v>1740</v>
      </c>
      <c r="F125" s="486">
        <v>45864</v>
      </c>
      <c r="G125" s="485" t="s">
        <v>1712</v>
      </c>
      <c r="H125" s="485" t="s">
        <v>1713</v>
      </c>
      <c r="I125" s="485">
        <v>1050130</v>
      </c>
      <c r="J125" s="485" t="s">
        <v>1749</v>
      </c>
      <c r="K125" s="485" t="s">
        <v>1742</v>
      </c>
      <c r="L125" s="485">
        <v>84780</v>
      </c>
      <c r="M125" s="485" t="s">
        <v>1751</v>
      </c>
      <c r="N125" s="485">
        <v>-1</v>
      </c>
      <c r="O125" s="485">
        <v>-69.25</v>
      </c>
      <c r="P125" s="485">
        <v>0</v>
      </c>
    </row>
    <row r="126" spans="3:16">
      <c r="C126" s="488" t="s">
        <v>1872</v>
      </c>
      <c r="D126" s="489" t="s">
        <v>1739</v>
      </c>
      <c r="E126" s="750"/>
      <c r="F126" s="490">
        <v>45929</v>
      </c>
      <c r="G126" s="489" t="s">
        <v>1712</v>
      </c>
      <c r="H126" s="489" t="s">
        <v>1713</v>
      </c>
      <c r="I126" s="489" t="s">
        <v>1766</v>
      </c>
      <c r="J126" s="489" t="s">
        <v>1767</v>
      </c>
      <c r="K126" s="489">
        <v>10501301500</v>
      </c>
      <c r="L126" s="489" t="s">
        <v>1768</v>
      </c>
      <c r="M126" s="489" t="s">
        <v>1873</v>
      </c>
      <c r="N126" s="489">
        <v>-1</v>
      </c>
      <c r="O126" s="489">
        <v>-69.25</v>
      </c>
      <c r="P126" s="489">
        <v>0</v>
      </c>
    </row>
    <row r="127" spans="3:16">
      <c r="C127" s="751" t="s">
        <v>1874</v>
      </c>
      <c r="D127" s="752"/>
      <c r="E127" s="752"/>
      <c r="F127" s="752"/>
      <c r="G127" s="752"/>
      <c r="H127" s="752"/>
      <c r="I127" s="752"/>
      <c r="J127" s="752"/>
      <c r="K127" s="752"/>
      <c r="L127" s="752"/>
      <c r="M127" s="753"/>
      <c r="N127" s="492">
        <v>-2</v>
      </c>
      <c r="O127" s="492">
        <v>-138.5</v>
      </c>
      <c r="P127" s="492">
        <v>0</v>
      </c>
    </row>
    <row r="128" spans="3:16">
      <c r="C128" s="484" t="s">
        <v>1875</v>
      </c>
      <c r="D128" s="485" t="s">
        <v>1710</v>
      </c>
      <c r="E128" s="748" t="s">
        <v>1711</v>
      </c>
      <c r="F128" s="486">
        <v>45918</v>
      </c>
      <c r="G128" s="485" t="s">
        <v>1712</v>
      </c>
      <c r="H128" s="485" t="s">
        <v>1713</v>
      </c>
      <c r="I128" s="485">
        <v>1050138</v>
      </c>
      <c r="J128" s="485" t="s">
        <v>1876</v>
      </c>
      <c r="K128" s="485" t="s">
        <v>1715</v>
      </c>
      <c r="L128" s="485">
        <v>86903</v>
      </c>
      <c r="M128" s="485" t="s">
        <v>1877</v>
      </c>
      <c r="N128" s="485">
        <v>-2</v>
      </c>
      <c r="O128" s="487">
        <v>-5212.3999999999996</v>
      </c>
      <c r="P128" s="485">
        <v>0</v>
      </c>
    </row>
    <row r="129" spans="3:16">
      <c r="C129" s="488" t="s">
        <v>1875</v>
      </c>
      <c r="D129" s="489" t="s">
        <v>1710</v>
      </c>
      <c r="E129" s="749"/>
      <c r="F129" s="490">
        <v>45964</v>
      </c>
      <c r="G129" s="489" t="s">
        <v>1712</v>
      </c>
      <c r="H129" s="489" t="s">
        <v>1713</v>
      </c>
      <c r="I129" s="489">
        <v>1050132</v>
      </c>
      <c r="J129" s="489" t="s">
        <v>1878</v>
      </c>
      <c r="K129" s="489" t="s">
        <v>1715</v>
      </c>
      <c r="L129" s="489">
        <v>88870</v>
      </c>
      <c r="M129" s="489" t="s">
        <v>1841</v>
      </c>
      <c r="N129" s="489">
        <v>-1</v>
      </c>
      <c r="O129" s="491">
        <v>-2606.1999999999998</v>
      </c>
      <c r="P129" s="489">
        <v>0</v>
      </c>
    </row>
    <row r="130" spans="3:16">
      <c r="C130" s="488" t="s">
        <v>1875</v>
      </c>
      <c r="D130" s="489" t="s">
        <v>1710</v>
      </c>
      <c r="E130" s="750"/>
      <c r="F130" s="490">
        <v>45982</v>
      </c>
      <c r="G130" s="489" t="s">
        <v>1712</v>
      </c>
      <c r="H130" s="489" t="s">
        <v>1713</v>
      </c>
      <c r="I130" s="489">
        <v>1050130</v>
      </c>
      <c r="J130" s="489" t="s">
        <v>1778</v>
      </c>
      <c r="K130" s="489" t="s">
        <v>1745</v>
      </c>
      <c r="L130" s="489">
        <v>89613</v>
      </c>
      <c r="M130" s="489" t="s">
        <v>1779</v>
      </c>
      <c r="N130" s="489">
        <v>-1</v>
      </c>
      <c r="O130" s="491">
        <v>-2615.02</v>
      </c>
      <c r="P130" s="489">
        <v>0</v>
      </c>
    </row>
    <row r="131" spans="3:16">
      <c r="C131" s="751" t="s">
        <v>1879</v>
      </c>
      <c r="D131" s="752"/>
      <c r="E131" s="752"/>
      <c r="F131" s="752"/>
      <c r="G131" s="752"/>
      <c r="H131" s="752"/>
      <c r="I131" s="752"/>
      <c r="J131" s="752"/>
      <c r="K131" s="752"/>
      <c r="L131" s="752"/>
      <c r="M131" s="753"/>
      <c r="N131" s="492">
        <v>-4</v>
      </c>
      <c r="O131" s="493">
        <v>-10433.620000000001</v>
      </c>
      <c r="P131" s="492">
        <v>0</v>
      </c>
    </row>
    <row r="132" spans="3:16">
      <c r="C132" s="484" t="s">
        <v>1880</v>
      </c>
      <c r="D132" s="485" t="s">
        <v>1710</v>
      </c>
      <c r="E132" s="485" t="s">
        <v>1711</v>
      </c>
      <c r="F132" s="486">
        <v>45860</v>
      </c>
      <c r="G132" s="485" t="s">
        <v>1712</v>
      </c>
      <c r="H132" s="485" t="s">
        <v>1713</v>
      </c>
      <c r="I132" s="485">
        <v>1050133</v>
      </c>
      <c r="J132" s="485" t="s">
        <v>1881</v>
      </c>
      <c r="K132" s="485" t="s">
        <v>1728</v>
      </c>
      <c r="L132" s="485">
        <v>83192</v>
      </c>
      <c r="M132" s="485" t="s">
        <v>1882</v>
      </c>
      <c r="N132" s="485">
        <v>-1</v>
      </c>
      <c r="O132" s="487">
        <v>-3268.13</v>
      </c>
      <c r="P132" s="485">
        <v>0</v>
      </c>
    </row>
    <row r="133" spans="3:16">
      <c r="C133" s="751" t="s">
        <v>1883</v>
      </c>
      <c r="D133" s="752"/>
      <c r="E133" s="752"/>
      <c r="F133" s="752"/>
      <c r="G133" s="752"/>
      <c r="H133" s="752"/>
      <c r="I133" s="752"/>
      <c r="J133" s="752"/>
      <c r="K133" s="752"/>
      <c r="L133" s="752"/>
      <c r="M133" s="753"/>
      <c r="N133" s="492">
        <v>-1</v>
      </c>
      <c r="O133" s="493">
        <v>-3268.13</v>
      </c>
      <c r="P133" s="492">
        <v>0</v>
      </c>
    </row>
    <row r="134" spans="3:16">
      <c r="C134" s="484" t="s">
        <v>1884</v>
      </c>
      <c r="D134" s="485" t="s">
        <v>1710</v>
      </c>
      <c r="E134" s="485" t="s">
        <v>1711</v>
      </c>
      <c r="F134" s="486">
        <v>45975</v>
      </c>
      <c r="G134" s="485" t="s">
        <v>1712</v>
      </c>
      <c r="H134" s="485" t="s">
        <v>1713</v>
      </c>
      <c r="I134" s="485">
        <v>1050133</v>
      </c>
      <c r="J134" s="485" t="s">
        <v>1885</v>
      </c>
      <c r="K134" s="485" t="s">
        <v>1728</v>
      </c>
      <c r="L134" s="485">
        <v>89374</v>
      </c>
      <c r="M134" s="485" t="s">
        <v>1886</v>
      </c>
      <c r="N134" s="485">
        <v>-1</v>
      </c>
      <c r="O134" s="485">
        <v>-323.82</v>
      </c>
      <c r="P134" s="485">
        <v>0</v>
      </c>
    </row>
    <row r="135" spans="3:16">
      <c r="C135" s="751" t="s">
        <v>1887</v>
      </c>
      <c r="D135" s="752"/>
      <c r="E135" s="752"/>
      <c r="F135" s="752"/>
      <c r="G135" s="752"/>
      <c r="H135" s="752"/>
      <c r="I135" s="752"/>
      <c r="J135" s="752"/>
      <c r="K135" s="752"/>
      <c r="L135" s="752"/>
      <c r="M135" s="753"/>
      <c r="N135" s="492">
        <v>-1</v>
      </c>
      <c r="O135" s="492">
        <v>-323.82</v>
      </c>
      <c r="P135" s="492">
        <v>0</v>
      </c>
    </row>
    <row r="136" spans="3:16">
      <c r="C136" s="484" t="s">
        <v>1888</v>
      </c>
      <c r="D136" s="485" t="s">
        <v>1710</v>
      </c>
      <c r="E136" s="748" t="s">
        <v>1889</v>
      </c>
      <c r="F136" s="486">
        <v>45844</v>
      </c>
      <c r="G136" s="485" t="s">
        <v>1712</v>
      </c>
      <c r="H136" s="485" t="s">
        <v>1713</v>
      </c>
      <c r="I136" s="485">
        <v>1050135</v>
      </c>
      <c r="J136" s="485" t="s">
        <v>1890</v>
      </c>
      <c r="K136" s="485" t="s">
        <v>1715</v>
      </c>
      <c r="L136" s="485">
        <v>83852</v>
      </c>
      <c r="M136" s="485" t="s">
        <v>1891</v>
      </c>
      <c r="N136" s="485">
        <v>-1</v>
      </c>
      <c r="O136" s="485">
        <v>-16.84</v>
      </c>
      <c r="P136" s="485">
        <v>0</v>
      </c>
    </row>
    <row r="137" spans="3:16">
      <c r="C137" s="488" t="s">
        <v>1888</v>
      </c>
      <c r="D137" s="489" t="s">
        <v>1710</v>
      </c>
      <c r="E137" s="749"/>
      <c r="F137" s="490">
        <v>45847</v>
      </c>
      <c r="G137" s="489" t="s">
        <v>1712</v>
      </c>
      <c r="H137" s="489" t="s">
        <v>1713</v>
      </c>
      <c r="I137" s="489">
        <v>1050214</v>
      </c>
      <c r="J137" s="489" t="s">
        <v>1892</v>
      </c>
      <c r="K137" s="489" t="s">
        <v>1715</v>
      </c>
      <c r="L137" s="489" t="s">
        <v>1893</v>
      </c>
      <c r="M137" s="489" t="s">
        <v>1894</v>
      </c>
      <c r="N137" s="489">
        <v>-1</v>
      </c>
      <c r="O137" s="489">
        <v>-16.84</v>
      </c>
      <c r="P137" s="489">
        <v>0</v>
      </c>
    </row>
    <row r="138" spans="3:16">
      <c r="C138" s="488" t="s">
        <v>1888</v>
      </c>
      <c r="D138" s="489" t="s">
        <v>1710</v>
      </c>
      <c r="E138" s="749"/>
      <c r="F138" s="490">
        <v>45847</v>
      </c>
      <c r="G138" s="489" t="s">
        <v>1712</v>
      </c>
      <c r="H138" s="489" t="s">
        <v>1713</v>
      </c>
      <c r="I138" s="489">
        <v>1050132</v>
      </c>
      <c r="J138" s="489" t="s">
        <v>1895</v>
      </c>
      <c r="K138" s="489" t="s">
        <v>1715</v>
      </c>
      <c r="L138" s="489">
        <v>81574</v>
      </c>
      <c r="M138" s="489" t="s">
        <v>1896</v>
      </c>
      <c r="N138" s="489">
        <v>-1</v>
      </c>
      <c r="O138" s="489">
        <v>-16.84</v>
      </c>
      <c r="P138" s="489">
        <v>0</v>
      </c>
    </row>
    <row r="139" spans="3:16">
      <c r="C139" s="488" t="s">
        <v>1888</v>
      </c>
      <c r="D139" s="489" t="s">
        <v>1710</v>
      </c>
      <c r="E139" s="749"/>
      <c r="F139" s="490">
        <v>45847</v>
      </c>
      <c r="G139" s="489" t="s">
        <v>1712</v>
      </c>
      <c r="H139" s="489" t="s">
        <v>1713</v>
      </c>
      <c r="I139" s="489">
        <v>1050214</v>
      </c>
      <c r="J139" s="489" t="s">
        <v>1892</v>
      </c>
      <c r="K139" s="489" t="s">
        <v>1728</v>
      </c>
      <c r="L139" s="489" t="s">
        <v>1897</v>
      </c>
      <c r="M139" s="489" t="s">
        <v>1898</v>
      </c>
      <c r="N139" s="489">
        <v>-3</v>
      </c>
      <c r="O139" s="489">
        <v>-50.52</v>
      </c>
      <c r="P139" s="489">
        <v>0</v>
      </c>
    </row>
    <row r="140" spans="3:16">
      <c r="C140" s="488" t="s">
        <v>1888</v>
      </c>
      <c r="D140" s="489" t="s">
        <v>1710</v>
      </c>
      <c r="E140" s="749"/>
      <c r="F140" s="490">
        <v>45848</v>
      </c>
      <c r="G140" s="489" t="s">
        <v>1712</v>
      </c>
      <c r="H140" s="489" t="s">
        <v>1713</v>
      </c>
      <c r="I140" s="489">
        <v>1050214</v>
      </c>
      <c r="J140" s="489" t="s">
        <v>1899</v>
      </c>
      <c r="K140" s="489" t="s">
        <v>1728</v>
      </c>
      <c r="L140" s="489" t="s">
        <v>1900</v>
      </c>
      <c r="M140" s="489" t="s">
        <v>1901</v>
      </c>
      <c r="N140" s="489">
        <v>2</v>
      </c>
      <c r="O140" s="489">
        <v>33.68</v>
      </c>
      <c r="P140" s="489">
        <v>0</v>
      </c>
    </row>
    <row r="141" spans="3:16">
      <c r="C141" s="488" t="s">
        <v>1888</v>
      </c>
      <c r="D141" s="489" t="s">
        <v>1710</v>
      </c>
      <c r="E141" s="749"/>
      <c r="F141" s="490">
        <v>45856</v>
      </c>
      <c r="G141" s="489" t="s">
        <v>1712</v>
      </c>
      <c r="H141" s="489" t="s">
        <v>1713</v>
      </c>
      <c r="I141" s="489">
        <v>1050165</v>
      </c>
      <c r="J141" s="489" t="s">
        <v>1902</v>
      </c>
      <c r="K141" s="489" t="s">
        <v>1830</v>
      </c>
      <c r="L141" s="489" t="s">
        <v>1903</v>
      </c>
      <c r="M141" s="489" t="s">
        <v>1904</v>
      </c>
      <c r="N141" s="489">
        <v>-4</v>
      </c>
      <c r="O141" s="489">
        <v>-67.36</v>
      </c>
      <c r="P141" s="489">
        <v>0</v>
      </c>
    </row>
    <row r="142" spans="3:16">
      <c r="C142" s="488" t="s">
        <v>1888</v>
      </c>
      <c r="D142" s="489" t="s">
        <v>1710</v>
      </c>
      <c r="E142" s="749"/>
      <c r="F142" s="490">
        <v>45860</v>
      </c>
      <c r="G142" s="489" t="s">
        <v>1712</v>
      </c>
      <c r="H142" s="489" t="s">
        <v>1713</v>
      </c>
      <c r="I142" s="489">
        <v>1050135</v>
      </c>
      <c r="J142" s="489" t="s">
        <v>1905</v>
      </c>
      <c r="K142" s="489" t="s">
        <v>1752</v>
      </c>
      <c r="L142" s="489">
        <v>84579</v>
      </c>
      <c r="M142" s="489" t="s">
        <v>1906</v>
      </c>
      <c r="N142" s="489">
        <v>-1</v>
      </c>
      <c r="O142" s="489">
        <v>-16.84</v>
      </c>
      <c r="P142" s="489">
        <v>0</v>
      </c>
    </row>
    <row r="143" spans="3:16">
      <c r="C143" s="488" t="s">
        <v>1888</v>
      </c>
      <c r="D143" s="489" t="s">
        <v>1710</v>
      </c>
      <c r="E143" s="749"/>
      <c r="F143" s="490">
        <v>45876</v>
      </c>
      <c r="G143" s="489" t="s">
        <v>1712</v>
      </c>
      <c r="H143" s="489" t="s">
        <v>1713</v>
      </c>
      <c r="I143" s="489">
        <v>1050132</v>
      </c>
      <c r="J143" s="489" t="s">
        <v>1907</v>
      </c>
      <c r="K143" s="489" t="s">
        <v>1715</v>
      </c>
      <c r="L143" s="489">
        <v>85263</v>
      </c>
      <c r="M143" s="489" t="s">
        <v>1908</v>
      </c>
      <c r="N143" s="489">
        <v>-1</v>
      </c>
      <c r="O143" s="489">
        <v>-16.84</v>
      </c>
      <c r="P143" s="489">
        <v>0</v>
      </c>
    </row>
    <row r="144" spans="3:16">
      <c r="C144" s="488" t="s">
        <v>1888</v>
      </c>
      <c r="D144" s="489" t="s">
        <v>1710</v>
      </c>
      <c r="E144" s="749"/>
      <c r="F144" s="490">
        <v>45902</v>
      </c>
      <c r="G144" s="489" t="s">
        <v>1712</v>
      </c>
      <c r="H144" s="489" t="s">
        <v>1713</v>
      </c>
      <c r="I144" s="489">
        <v>1050135</v>
      </c>
      <c r="J144" s="489" t="s">
        <v>1909</v>
      </c>
      <c r="K144" s="489" t="s">
        <v>1728</v>
      </c>
      <c r="L144" s="489">
        <v>86347</v>
      </c>
      <c r="M144" s="489" t="s">
        <v>1910</v>
      </c>
      <c r="N144" s="489">
        <v>-1</v>
      </c>
      <c r="O144" s="489">
        <v>-16.84</v>
      </c>
      <c r="P144" s="489">
        <v>0</v>
      </c>
    </row>
    <row r="145" spans="3:16">
      <c r="C145" s="488" t="s">
        <v>1888</v>
      </c>
      <c r="D145" s="489" t="s">
        <v>1710</v>
      </c>
      <c r="E145" s="749"/>
      <c r="F145" s="490">
        <v>45904</v>
      </c>
      <c r="G145" s="489" t="s">
        <v>1712</v>
      </c>
      <c r="H145" s="489" t="s">
        <v>1713</v>
      </c>
      <c r="I145" s="489">
        <v>1050165</v>
      </c>
      <c r="J145" s="489" t="s">
        <v>1911</v>
      </c>
      <c r="K145" s="489" t="s">
        <v>1742</v>
      </c>
      <c r="L145" s="489">
        <v>86375</v>
      </c>
      <c r="M145" s="489" t="s">
        <v>1912</v>
      </c>
      <c r="N145" s="489">
        <v>-4</v>
      </c>
      <c r="O145" s="489">
        <v>-67.36</v>
      </c>
      <c r="P145" s="489">
        <v>0</v>
      </c>
    </row>
    <row r="146" spans="3:16">
      <c r="C146" s="488" t="s">
        <v>1888</v>
      </c>
      <c r="D146" s="489" t="s">
        <v>1710</v>
      </c>
      <c r="E146" s="749"/>
      <c r="F146" s="490">
        <v>45914</v>
      </c>
      <c r="G146" s="489" t="s">
        <v>1712</v>
      </c>
      <c r="H146" s="489" t="s">
        <v>1713</v>
      </c>
      <c r="I146" s="489" t="s">
        <v>1766</v>
      </c>
      <c r="J146" s="489" t="s">
        <v>1767</v>
      </c>
      <c r="K146" s="489">
        <v>10501501500</v>
      </c>
      <c r="L146" s="489" t="s">
        <v>1768</v>
      </c>
      <c r="M146" s="489" t="s">
        <v>1913</v>
      </c>
      <c r="N146" s="489">
        <v>9</v>
      </c>
      <c r="O146" s="489">
        <v>151.56</v>
      </c>
      <c r="P146" s="489">
        <v>0</v>
      </c>
    </row>
    <row r="147" spans="3:16">
      <c r="C147" s="488" t="s">
        <v>1888</v>
      </c>
      <c r="D147" s="489" t="s">
        <v>1710</v>
      </c>
      <c r="E147" s="749"/>
      <c r="F147" s="490">
        <v>45923</v>
      </c>
      <c r="G147" s="489" t="s">
        <v>1712</v>
      </c>
      <c r="H147" s="489" t="s">
        <v>1713</v>
      </c>
      <c r="I147" s="489">
        <v>1050132</v>
      </c>
      <c r="J147" s="489" t="s">
        <v>1914</v>
      </c>
      <c r="K147" s="489" t="s">
        <v>1723</v>
      </c>
      <c r="L147" s="489">
        <v>87166</v>
      </c>
      <c r="M147" s="489" t="s">
        <v>1915</v>
      </c>
      <c r="N147" s="489">
        <v>-1</v>
      </c>
      <c r="O147" s="489">
        <v>-16.84</v>
      </c>
      <c r="P147" s="489">
        <v>0</v>
      </c>
    </row>
    <row r="148" spans="3:16">
      <c r="C148" s="488" t="s">
        <v>1888</v>
      </c>
      <c r="D148" s="489" t="s">
        <v>1710</v>
      </c>
      <c r="E148" s="749"/>
      <c r="F148" s="490">
        <v>45925</v>
      </c>
      <c r="G148" s="489" t="s">
        <v>1712</v>
      </c>
      <c r="H148" s="489" t="s">
        <v>1713</v>
      </c>
      <c r="I148" s="489">
        <v>1050165</v>
      </c>
      <c r="J148" s="489" t="s">
        <v>1916</v>
      </c>
      <c r="K148" s="489" t="s">
        <v>1728</v>
      </c>
      <c r="L148" s="489">
        <v>87247</v>
      </c>
      <c r="M148" s="489" t="s">
        <v>1917</v>
      </c>
      <c r="N148" s="489">
        <v>-4</v>
      </c>
      <c r="O148" s="489">
        <v>-67.36</v>
      </c>
      <c r="P148" s="489">
        <v>0</v>
      </c>
    </row>
    <row r="149" spans="3:16">
      <c r="C149" s="488" t="s">
        <v>1888</v>
      </c>
      <c r="D149" s="489" t="s">
        <v>1710</v>
      </c>
      <c r="E149" s="749"/>
      <c r="F149" s="490">
        <v>45930</v>
      </c>
      <c r="G149" s="489" t="s">
        <v>1712</v>
      </c>
      <c r="H149" s="489" t="s">
        <v>1713</v>
      </c>
      <c r="I149" s="489">
        <v>1050135</v>
      </c>
      <c r="J149" s="489" t="s">
        <v>1918</v>
      </c>
      <c r="K149" s="489" t="s">
        <v>1715</v>
      </c>
      <c r="L149" s="489">
        <v>87401</v>
      </c>
      <c r="M149" s="489" t="s">
        <v>1919</v>
      </c>
      <c r="N149" s="489">
        <v>-1</v>
      </c>
      <c r="O149" s="489">
        <v>-16.84</v>
      </c>
      <c r="P149" s="489">
        <v>0</v>
      </c>
    </row>
    <row r="150" spans="3:16">
      <c r="C150" s="488" t="s">
        <v>1888</v>
      </c>
      <c r="D150" s="489" t="s">
        <v>1710</v>
      </c>
      <c r="E150" s="749"/>
      <c r="F150" s="490">
        <v>45936</v>
      </c>
      <c r="G150" s="489" t="s">
        <v>1712</v>
      </c>
      <c r="H150" s="489" t="s">
        <v>1713</v>
      </c>
      <c r="I150" s="489" t="s">
        <v>1766</v>
      </c>
      <c r="J150" s="489" t="s">
        <v>1767</v>
      </c>
      <c r="K150" s="489">
        <v>10501651500</v>
      </c>
      <c r="L150" s="489" t="s">
        <v>1920</v>
      </c>
      <c r="M150" s="489" t="s">
        <v>1921</v>
      </c>
      <c r="N150" s="489">
        <v>-2</v>
      </c>
      <c r="O150" s="489">
        <v>-33.68</v>
      </c>
      <c r="P150" s="489">
        <v>0</v>
      </c>
    </row>
    <row r="151" spans="3:16">
      <c r="C151" s="488" t="s">
        <v>1888</v>
      </c>
      <c r="D151" s="489" t="s">
        <v>1710</v>
      </c>
      <c r="E151" s="749"/>
      <c r="F151" s="490">
        <v>45941</v>
      </c>
      <c r="G151" s="489" t="s">
        <v>1712</v>
      </c>
      <c r="H151" s="489" t="s">
        <v>1713</v>
      </c>
      <c r="I151" s="489">
        <v>1050165</v>
      </c>
      <c r="J151" s="489" t="s">
        <v>1922</v>
      </c>
      <c r="K151" s="489" t="s">
        <v>1923</v>
      </c>
      <c r="L151" s="489">
        <v>87860</v>
      </c>
      <c r="M151" s="489" t="s">
        <v>1924</v>
      </c>
      <c r="N151" s="489">
        <v>-4</v>
      </c>
      <c r="O151" s="489">
        <v>-67.36</v>
      </c>
      <c r="P151" s="489">
        <v>0</v>
      </c>
    </row>
    <row r="152" spans="3:16">
      <c r="C152" s="488" t="s">
        <v>1888</v>
      </c>
      <c r="D152" s="489" t="s">
        <v>1710</v>
      </c>
      <c r="E152" s="749"/>
      <c r="F152" s="490">
        <v>45947</v>
      </c>
      <c r="G152" s="489" t="s">
        <v>1712</v>
      </c>
      <c r="H152" s="489" t="s">
        <v>1713</v>
      </c>
      <c r="I152" s="489">
        <v>1050133</v>
      </c>
      <c r="J152" s="489" t="s">
        <v>1925</v>
      </c>
      <c r="K152" s="489" t="s">
        <v>1742</v>
      </c>
      <c r="L152" s="489">
        <v>88171</v>
      </c>
      <c r="M152" s="489" t="s">
        <v>1926</v>
      </c>
      <c r="N152" s="489">
        <v>-2</v>
      </c>
      <c r="O152" s="489">
        <v>-33.68</v>
      </c>
      <c r="P152" s="489">
        <v>0</v>
      </c>
    </row>
    <row r="153" spans="3:16">
      <c r="C153" s="488" t="s">
        <v>1888</v>
      </c>
      <c r="D153" s="489" t="s">
        <v>1710</v>
      </c>
      <c r="E153" s="749"/>
      <c r="F153" s="490">
        <v>45951</v>
      </c>
      <c r="G153" s="489" t="s">
        <v>1712</v>
      </c>
      <c r="H153" s="489" t="s">
        <v>1713</v>
      </c>
      <c r="I153" s="489">
        <v>1050132</v>
      </c>
      <c r="J153" s="489" t="s">
        <v>1927</v>
      </c>
      <c r="K153" s="489" t="s">
        <v>1715</v>
      </c>
      <c r="L153" s="489">
        <v>88338</v>
      </c>
      <c r="M153" s="489" t="s">
        <v>1928</v>
      </c>
      <c r="N153" s="489">
        <v>-3</v>
      </c>
      <c r="O153" s="489">
        <v>-50.52</v>
      </c>
      <c r="P153" s="489">
        <v>0</v>
      </c>
    </row>
    <row r="154" spans="3:16">
      <c r="C154" s="488" t="s">
        <v>1888</v>
      </c>
      <c r="D154" s="489" t="s">
        <v>1710</v>
      </c>
      <c r="E154" s="749"/>
      <c r="F154" s="490">
        <v>45952</v>
      </c>
      <c r="G154" s="489" t="s">
        <v>1712</v>
      </c>
      <c r="H154" s="489" t="s">
        <v>1713</v>
      </c>
      <c r="I154" s="489">
        <v>1050132</v>
      </c>
      <c r="J154" s="489" t="s">
        <v>1927</v>
      </c>
      <c r="K154" s="489" t="s">
        <v>1715</v>
      </c>
      <c r="L154" s="489">
        <v>88401</v>
      </c>
      <c r="M154" s="489" t="s">
        <v>1929</v>
      </c>
      <c r="N154" s="489">
        <v>-1</v>
      </c>
      <c r="O154" s="489">
        <v>-16.84</v>
      </c>
      <c r="P154" s="489">
        <v>0</v>
      </c>
    </row>
    <row r="155" spans="3:16">
      <c r="C155" s="488" t="s">
        <v>1888</v>
      </c>
      <c r="D155" s="489" t="s">
        <v>1710</v>
      </c>
      <c r="E155" s="749"/>
      <c r="F155" s="490">
        <v>45952</v>
      </c>
      <c r="G155" s="489" t="s">
        <v>1712</v>
      </c>
      <c r="H155" s="489" t="s">
        <v>1713</v>
      </c>
      <c r="I155" s="489">
        <v>1050132</v>
      </c>
      <c r="J155" s="489" t="s">
        <v>1930</v>
      </c>
      <c r="K155" s="489" t="s">
        <v>1728</v>
      </c>
      <c r="L155" s="489">
        <v>88367</v>
      </c>
      <c r="M155" s="489" t="s">
        <v>1931</v>
      </c>
      <c r="N155" s="489">
        <v>-1</v>
      </c>
      <c r="O155" s="489">
        <v>-16.84</v>
      </c>
      <c r="P155" s="489">
        <v>0</v>
      </c>
    </row>
    <row r="156" spans="3:16">
      <c r="C156" s="488" t="s">
        <v>1888</v>
      </c>
      <c r="D156" s="489" t="s">
        <v>1710</v>
      </c>
      <c r="E156" s="749"/>
      <c r="F156" s="490">
        <v>45959</v>
      </c>
      <c r="G156" s="489" t="s">
        <v>1712</v>
      </c>
      <c r="H156" s="489" t="s">
        <v>1713</v>
      </c>
      <c r="I156" s="489">
        <v>1050132</v>
      </c>
      <c r="J156" s="489" t="s">
        <v>1927</v>
      </c>
      <c r="K156" s="489" t="s">
        <v>1728</v>
      </c>
      <c r="L156" s="489" t="s">
        <v>1932</v>
      </c>
      <c r="M156" s="489" t="s">
        <v>1933</v>
      </c>
      <c r="N156" s="489">
        <v>-2</v>
      </c>
      <c r="O156" s="489">
        <v>-33.68</v>
      </c>
      <c r="P156" s="489">
        <v>0</v>
      </c>
    </row>
    <row r="157" spans="3:16">
      <c r="C157" s="488" t="s">
        <v>1888</v>
      </c>
      <c r="D157" s="489" t="s">
        <v>1710</v>
      </c>
      <c r="E157" s="749"/>
      <c r="F157" s="490">
        <v>45965</v>
      </c>
      <c r="G157" s="489" t="s">
        <v>1712</v>
      </c>
      <c r="H157" s="489" t="s">
        <v>1713</v>
      </c>
      <c r="I157" s="489">
        <v>1050132</v>
      </c>
      <c r="J157" s="489" t="s">
        <v>1934</v>
      </c>
      <c r="K157" s="489" t="s">
        <v>1715</v>
      </c>
      <c r="L157" s="489">
        <v>88925</v>
      </c>
      <c r="M157" s="489" t="s">
        <v>1935</v>
      </c>
      <c r="N157" s="489">
        <v>-1</v>
      </c>
      <c r="O157" s="489">
        <v>-16.84</v>
      </c>
      <c r="P157" s="489">
        <v>0</v>
      </c>
    </row>
    <row r="158" spans="3:16">
      <c r="C158" s="488" t="s">
        <v>1888</v>
      </c>
      <c r="D158" s="489" t="s">
        <v>1710</v>
      </c>
      <c r="E158" s="749"/>
      <c r="F158" s="490">
        <v>45970</v>
      </c>
      <c r="G158" s="489" t="s">
        <v>1712</v>
      </c>
      <c r="H158" s="489" t="s">
        <v>1713</v>
      </c>
      <c r="I158" s="489">
        <v>1050132</v>
      </c>
      <c r="J158" s="489" t="s">
        <v>1936</v>
      </c>
      <c r="K158" s="489" t="s">
        <v>1937</v>
      </c>
      <c r="L158" s="489">
        <v>89160</v>
      </c>
      <c r="M158" s="489" t="s">
        <v>1938</v>
      </c>
      <c r="N158" s="489">
        <v>-2</v>
      </c>
      <c r="O158" s="489">
        <v>-33.68</v>
      </c>
      <c r="P158" s="489">
        <v>0</v>
      </c>
    </row>
    <row r="159" spans="3:16">
      <c r="C159" s="488" t="s">
        <v>1888</v>
      </c>
      <c r="D159" s="489" t="s">
        <v>1710</v>
      </c>
      <c r="E159" s="749"/>
      <c r="F159" s="490">
        <v>45970</v>
      </c>
      <c r="G159" s="489" t="s">
        <v>1712</v>
      </c>
      <c r="H159" s="489" t="s">
        <v>1713</v>
      </c>
      <c r="I159" s="489">
        <v>1050132</v>
      </c>
      <c r="J159" s="489" t="s">
        <v>1939</v>
      </c>
      <c r="K159" s="489" t="s">
        <v>1715</v>
      </c>
      <c r="L159" s="489">
        <v>89170</v>
      </c>
      <c r="M159" s="489" t="s">
        <v>1940</v>
      </c>
      <c r="N159" s="489">
        <v>-1</v>
      </c>
      <c r="O159" s="489">
        <v>-16.84</v>
      </c>
      <c r="P159" s="489">
        <v>0</v>
      </c>
    </row>
    <row r="160" spans="3:16">
      <c r="C160" s="488" t="s">
        <v>1888</v>
      </c>
      <c r="D160" s="489" t="s">
        <v>1710</v>
      </c>
      <c r="E160" s="749"/>
      <c r="F160" s="490">
        <v>45970</v>
      </c>
      <c r="G160" s="489" t="s">
        <v>1712</v>
      </c>
      <c r="H160" s="489" t="s">
        <v>1713</v>
      </c>
      <c r="I160" s="489">
        <v>1050132</v>
      </c>
      <c r="J160" s="489" t="s">
        <v>1941</v>
      </c>
      <c r="K160" s="489" t="s">
        <v>1723</v>
      </c>
      <c r="L160" s="489">
        <v>89173</v>
      </c>
      <c r="M160" s="489" t="s">
        <v>1942</v>
      </c>
      <c r="N160" s="489">
        <v>-1</v>
      </c>
      <c r="O160" s="489">
        <v>-16.84</v>
      </c>
      <c r="P160" s="489">
        <v>0</v>
      </c>
    </row>
    <row r="161" spans="3:16">
      <c r="C161" s="488" t="s">
        <v>1888</v>
      </c>
      <c r="D161" s="489" t="s">
        <v>1710</v>
      </c>
      <c r="E161" s="749"/>
      <c r="F161" s="490">
        <v>45970</v>
      </c>
      <c r="G161" s="489" t="s">
        <v>1712</v>
      </c>
      <c r="H161" s="489" t="s">
        <v>1713</v>
      </c>
      <c r="I161" s="489">
        <v>1050132</v>
      </c>
      <c r="J161" s="489" t="s">
        <v>1943</v>
      </c>
      <c r="K161" s="489" t="s">
        <v>1728</v>
      </c>
      <c r="L161" s="489">
        <v>89167</v>
      </c>
      <c r="M161" s="489" t="s">
        <v>1944</v>
      </c>
      <c r="N161" s="489">
        <v>-1</v>
      </c>
      <c r="O161" s="489">
        <v>-16.84</v>
      </c>
      <c r="P161" s="489">
        <v>0</v>
      </c>
    </row>
    <row r="162" spans="3:16">
      <c r="C162" s="488" t="s">
        <v>1888</v>
      </c>
      <c r="D162" s="489" t="s">
        <v>1710</v>
      </c>
      <c r="E162" s="749"/>
      <c r="F162" s="490">
        <v>45976</v>
      </c>
      <c r="G162" s="489" t="s">
        <v>1712</v>
      </c>
      <c r="H162" s="489" t="s">
        <v>1713</v>
      </c>
      <c r="I162" s="489">
        <v>1050214</v>
      </c>
      <c r="J162" s="489" t="s">
        <v>1945</v>
      </c>
      <c r="K162" s="489" t="s">
        <v>1946</v>
      </c>
      <c r="L162" s="489">
        <v>89401</v>
      </c>
      <c r="M162" s="489" t="s">
        <v>1947</v>
      </c>
      <c r="N162" s="489">
        <v>-2</v>
      </c>
      <c r="O162" s="489">
        <v>-37.590000000000003</v>
      </c>
      <c r="P162" s="489">
        <v>0</v>
      </c>
    </row>
    <row r="163" spans="3:16">
      <c r="C163" s="488" t="s">
        <v>1888</v>
      </c>
      <c r="D163" s="489" t="s">
        <v>1710</v>
      </c>
      <c r="E163" s="749"/>
      <c r="F163" s="490">
        <v>45978</v>
      </c>
      <c r="G163" s="489" t="s">
        <v>1712</v>
      </c>
      <c r="H163" s="489" t="s">
        <v>1713</v>
      </c>
      <c r="I163" s="489">
        <v>1050134</v>
      </c>
      <c r="J163" s="489" t="s">
        <v>1948</v>
      </c>
      <c r="K163" s="489" t="s">
        <v>1715</v>
      </c>
      <c r="L163" s="489">
        <v>89496</v>
      </c>
      <c r="M163" s="489" t="s">
        <v>1949</v>
      </c>
      <c r="N163" s="489">
        <v>-1</v>
      </c>
      <c r="O163" s="489">
        <v>-18.8</v>
      </c>
      <c r="P163" s="489">
        <v>0</v>
      </c>
    </row>
    <row r="164" spans="3:16">
      <c r="C164" s="488" t="s">
        <v>1888</v>
      </c>
      <c r="D164" s="489" t="s">
        <v>1710</v>
      </c>
      <c r="E164" s="749"/>
      <c r="F164" s="490">
        <v>45985</v>
      </c>
      <c r="G164" s="489" t="s">
        <v>1712</v>
      </c>
      <c r="H164" s="489" t="s">
        <v>1713</v>
      </c>
      <c r="I164" s="489">
        <v>1050132</v>
      </c>
      <c r="J164" s="489" t="s">
        <v>1950</v>
      </c>
      <c r="K164" s="489" t="s">
        <v>1728</v>
      </c>
      <c r="L164" s="489">
        <v>89752</v>
      </c>
      <c r="M164" s="489" t="s">
        <v>1951</v>
      </c>
      <c r="N164" s="489">
        <v>-3</v>
      </c>
      <c r="O164" s="489">
        <v>-56.39</v>
      </c>
      <c r="P164" s="489">
        <v>0</v>
      </c>
    </row>
    <row r="165" spans="3:16">
      <c r="C165" s="488" t="s">
        <v>1888</v>
      </c>
      <c r="D165" s="489" t="s">
        <v>1710</v>
      </c>
      <c r="E165" s="749"/>
      <c r="F165" s="490">
        <v>45990</v>
      </c>
      <c r="G165" s="489" t="s">
        <v>1712</v>
      </c>
      <c r="H165" s="489" t="s">
        <v>1713</v>
      </c>
      <c r="I165" s="489">
        <v>1050134</v>
      </c>
      <c r="J165" s="489" t="s">
        <v>1952</v>
      </c>
      <c r="K165" s="489" t="s">
        <v>1715</v>
      </c>
      <c r="L165" s="489">
        <v>90138</v>
      </c>
      <c r="M165" s="489" t="s">
        <v>1953</v>
      </c>
      <c r="N165" s="489">
        <v>-2</v>
      </c>
      <c r="O165" s="489">
        <v>-37.590000000000003</v>
      </c>
      <c r="P165" s="489">
        <v>0</v>
      </c>
    </row>
    <row r="166" spans="3:16">
      <c r="C166" s="488" t="s">
        <v>1888</v>
      </c>
      <c r="D166" s="489" t="s">
        <v>1710</v>
      </c>
      <c r="E166" s="749"/>
      <c r="F166" s="490">
        <v>45997</v>
      </c>
      <c r="G166" s="489" t="s">
        <v>1712</v>
      </c>
      <c r="H166" s="489" t="s">
        <v>1713</v>
      </c>
      <c r="I166" s="489">
        <v>1050132</v>
      </c>
      <c r="J166" s="489" t="s">
        <v>1954</v>
      </c>
      <c r="K166" s="489" t="s">
        <v>1723</v>
      </c>
      <c r="L166" s="489">
        <v>90389</v>
      </c>
      <c r="M166" s="489" t="s">
        <v>1955</v>
      </c>
      <c r="N166" s="489">
        <v>-1</v>
      </c>
      <c r="O166" s="489">
        <v>-19.77</v>
      </c>
      <c r="P166" s="489">
        <v>0</v>
      </c>
    </row>
    <row r="167" spans="3:16">
      <c r="C167" s="488" t="s">
        <v>1888</v>
      </c>
      <c r="D167" s="489" t="s">
        <v>1710</v>
      </c>
      <c r="E167" s="749"/>
      <c r="F167" s="490">
        <v>45997</v>
      </c>
      <c r="G167" s="489" t="s">
        <v>1712</v>
      </c>
      <c r="H167" s="489" t="s">
        <v>1713</v>
      </c>
      <c r="I167" s="489">
        <v>1050135</v>
      </c>
      <c r="J167" s="489" t="s">
        <v>1956</v>
      </c>
      <c r="K167" s="489" t="s">
        <v>1752</v>
      </c>
      <c r="L167" s="489">
        <v>90397</v>
      </c>
      <c r="M167" s="489" t="s">
        <v>1957</v>
      </c>
      <c r="N167" s="489">
        <v>-1</v>
      </c>
      <c r="O167" s="489">
        <v>-19.78</v>
      </c>
      <c r="P167" s="489">
        <v>0</v>
      </c>
    </row>
    <row r="168" spans="3:16">
      <c r="C168" s="488" t="s">
        <v>1888</v>
      </c>
      <c r="D168" s="489" t="s">
        <v>1710</v>
      </c>
      <c r="E168" s="749"/>
      <c r="F168" s="490">
        <v>46006</v>
      </c>
      <c r="G168" s="489" t="s">
        <v>1712</v>
      </c>
      <c r="H168" s="489" t="s">
        <v>1713</v>
      </c>
      <c r="I168" s="489">
        <v>1020110</v>
      </c>
      <c r="J168" s="489" t="s">
        <v>1958</v>
      </c>
      <c r="K168" s="489" t="s">
        <v>1728</v>
      </c>
      <c r="L168" s="489">
        <v>90724</v>
      </c>
      <c r="M168" s="489" t="s">
        <v>1959</v>
      </c>
      <c r="N168" s="489">
        <v>-1</v>
      </c>
      <c r="O168" s="489">
        <v>-19.77</v>
      </c>
      <c r="P168" s="489">
        <v>0</v>
      </c>
    </row>
    <row r="169" spans="3:16">
      <c r="C169" s="488" t="s">
        <v>1888</v>
      </c>
      <c r="D169" s="489" t="s">
        <v>1710</v>
      </c>
      <c r="E169" s="750"/>
      <c r="F169" s="490">
        <v>46022</v>
      </c>
      <c r="G169" s="489" t="s">
        <v>1712</v>
      </c>
      <c r="H169" s="489" t="s">
        <v>1713</v>
      </c>
      <c r="I169" s="489">
        <v>1050135</v>
      </c>
      <c r="J169" s="489" t="s">
        <v>1960</v>
      </c>
      <c r="K169" s="489" t="s">
        <v>1715</v>
      </c>
      <c r="L169" s="489">
        <v>91305</v>
      </c>
      <c r="M169" s="489" t="s">
        <v>1961</v>
      </c>
      <c r="N169" s="489">
        <v>-1</v>
      </c>
      <c r="O169" s="489">
        <v>-19.77</v>
      </c>
      <c r="P169" s="489">
        <v>0</v>
      </c>
    </row>
    <row r="170" spans="3:16">
      <c r="C170" s="751" t="s">
        <v>1962</v>
      </c>
      <c r="D170" s="752"/>
      <c r="E170" s="752"/>
      <c r="F170" s="752"/>
      <c r="G170" s="752"/>
      <c r="H170" s="752"/>
      <c r="I170" s="752"/>
      <c r="J170" s="752"/>
      <c r="K170" s="752"/>
      <c r="L170" s="752"/>
      <c r="M170" s="753"/>
      <c r="N170" s="492">
        <v>-45</v>
      </c>
      <c r="O170" s="492">
        <v>-785.18</v>
      </c>
      <c r="P170" s="492">
        <v>0</v>
      </c>
    </row>
    <row r="171" spans="3:16">
      <c r="C171" s="484" t="s">
        <v>1963</v>
      </c>
      <c r="D171" s="485" t="s">
        <v>1964</v>
      </c>
      <c r="E171" s="748" t="s">
        <v>1965</v>
      </c>
      <c r="F171" s="486">
        <v>45839</v>
      </c>
      <c r="G171" s="485" t="s">
        <v>1712</v>
      </c>
      <c r="H171" s="485" t="s">
        <v>1713</v>
      </c>
      <c r="I171" s="485">
        <v>1040134</v>
      </c>
      <c r="J171" s="485" t="s">
        <v>1966</v>
      </c>
      <c r="K171" s="485" t="s">
        <v>1728</v>
      </c>
      <c r="L171" s="485">
        <v>83695</v>
      </c>
      <c r="M171" s="485" t="s">
        <v>1967</v>
      </c>
      <c r="N171" s="485">
        <v>-1</v>
      </c>
      <c r="O171" s="485">
        <v>-56.19</v>
      </c>
      <c r="P171" s="485">
        <v>0</v>
      </c>
    </row>
    <row r="172" spans="3:16">
      <c r="C172" s="488" t="s">
        <v>1963</v>
      </c>
      <c r="D172" s="489" t="s">
        <v>1964</v>
      </c>
      <c r="E172" s="749"/>
      <c r="F172" s="490">
        <v>45858</v>
      </c>
      <c r="G172" s="489" t="s">
        <v>1712</v>
      </c>
      <c r="H172" s="489" t="s">
        <v>1713</v>
      </c>
      <c r="I172" s="489">
        <v>1040136</v>
      </c>
      <c r="J172" s="489" t="s">
        <v>1968</v>
      </c>
      <c r="K172" s="489" t="s">
        <v>1728</v>
      </c>
      <c r="L172" s="489">
        <v>84532</v>
      </c>
      <c r="M172" s="489" t="s">
        <v>1969</v>
      </c>
      <c r="N172" s="489">
        <v>-1</v>
      </c>
      <c r="O172" s="489">
        <v>-56.2</v>
      </c>
      <c r="P172" s="489">
        <v>0</v>
      </c>
    </row>
    <row r="173" spans="3:16">
      <c r="C173" s="488" t="s">
        <v>1963</v>
      </c>
      <c r="D173" s="489" t="s">
        <v>1964</v>
      </c>
      <c r="E173" s="749"/>
      <c r="F173" s="490">
        <v>45867</v>
      </c>
      <c r="G173" s="489" t="s">
        <v>1712</v>
      </c>
      <c r="H173" s="489" t="s">
        <v>1713</v>
      </c>
      <c r="I173" s="489">
        <v>1040134</v>
      </c>
      <c r="J173" s="489" t="s">
        <v>1966</v>
      </c>
      <c r="K173" s="489" t="s">
        <v>1715</v>
      </c>
      <c r="L173" s="489">
        <v>84876</v>
      </c>
      <c r="M173" s="489" t="s">
        <v>1970</v>
      </c>
      <c r="N173" s="489">
        <v>-1</v>
      </c>
      <c r="O173" s="489">
        <v>-56.2</v>
      </c>
      <c r="P173" s="489">
        <v>0</v>
      </c>
    </row>
    <row r="174" spans="3:16">
      <c r="C174" s="488" t="s">
        <v>1963</v>
      </c>
      <c r="D174" s="489" t="s">
        <v>1964</v>
      </c>
      <c r="E174" s="749"/>
      <c r="F174" s="490">
        <v>45895</v>
      </c>
      <c r="G174" s="489" t="s">
        <v>1712</v>
      </c>
      <c r="H174" s="489" t="s">
        <v>1713</v>
      </c>
      <c r="I174" s="489">
        <v>1040134</v>
      </c>
      <c r="J174" s="489" t="s">
        <v>1966</v>
      </c>
      <c r="K174" s="489" t="s">
        <v>1728</v>
      </c>
      <c r="L174" s="489">
        <v>86046</v>
      </c>
      <c r="M174" s="489" t="s">
        <v>1971</v>
      </c>
      <c r="N174" s="489">
        <v>-2</v>
      </c>
      <c r="O174" s="489">
        <v>-112.39</v>
      </c>
      <c r="P174" s="489">
        <v>0</v>
      </c>
    </row>
    <row r="175" spans="3:16">
      <c r="C175" s="488" t="s">
        <v>1963</v>
      </c>
      <c r="D175" s="489" t="s">
        <v>1964</v>
      </c>
      <c r="E175" s="749"/>
      <c r="F175" s="490">
        <v>45909</v>
      </c>
      <c r="G175" s="489" t="s">
        <v>1712</v>
      </c>
      <c r="H175" s="489" t="s">
        <v>1713</v>
      </c>
      <c r="I175" s="489">
        <v>1040134</v>
      </c>
      <c r="J175" s="489" t="s">
        <v>1966</v>
      </c>
      <c r="K175" s="489" t="s">
        <v>1728</v>
      </c>
      <c r="L175" s="489">
        <v>86586</v>
      </c>
      <c r="M175" s="489" t="s">
        <v>1972</v>
      </c>
      <c r="N175" s="489">
        <v>-1</v>
      </c>
      <c r="O175" s="489">
        <v>-56.4</v>
      </c>
      <c r="P175" s="489">
        <v>0</v>
      </c>
    </row>
    <row r="176" spans="3:16">
      <c r="C176" s="488" t="s">
        <v>1963</v>
      </c>
      <c r="D176" s="489" t="s">
        <v>1964</v>
      </c>
      <c r="E176" s="749"/>
      <c r="F176" s="490">
        <v>45920</v>
      </c>
      <c r="G176" s="489" t="s">
        <v>1712</v>
      </c>
      <c r="H176" s="489" t="s">
        <v>1713</v>
      </c>
      <c r="I176" s="489">
        <v>1040134</v>
      </c>
      <c r="J176" s="489" t="s">
        <v>1966</v>
      </c>
      <c r="K176" s="489" t="s">
        <v>1715</v>
      </c>
      <c r="L176" s="489">
        <v>86947</v>
      </c>
      <c r="M176" s="489" t="s">
        <v>1973</v>
      </c>
      <c r="N176" s="489">
        <v>-1</v>
      </c>
      <c r="O176" s="489">
        <v>-56.4</v>
      </c>
      <c r="P176" s="489">
        <v>0</v>
      </c>
    </row>
    <row r="177" spans="3:16">
      <c r="C177" s="488" t="s">
        <v>1963</v>
      </c>
      <c r="D177" s="489" t="s">
        <v>1964</v>
      </c>
      <c r="E177" s="749"/>
      <c r="F177" s="490">
        <v>45934</v>
      </c>
      <c r="G177" s="489" t="s">
        <v>1712</v>
      </c>
      <c r="H177" s="489" t="s">
        <v>1713</v>
      </c>
      <c r="I177" s="489">
        <v>1040134</v>
      </c>
      <c r="J177" s="489" t="s">
        <v>1966</v>
      </c>
      <c r="K177" s="489" t="s">
        <v>1723</v>
      </c>
      <c r="L177" s="489">
        <v>87399</v>
      </c>
      <c r="M177" s="489" t="s">
        <v>1974</v>
      </c>
      <c r="N177" s="489">
        <v>-1</v>
      </c>
      <c r="O177" s="489">
        <v>-56.4</v>
      </c>
      <c r="P177" s="489">
        <v>0</v>
      </c>
    </row>
    <row r="178" spans="3:16">
      <c r="C178" s="488" t="s">
        <v>1963</v>
      </c>
      <c r="D178" s="489" t="s">
        <v>1964</v>
      </c>
      <c r="E178" s="749"/>
      <c r="F178" s="490">
        <v>45966</v>
      </c>
      <c r="G178" s="489" t="s">
        <v>1712</v>
      </c>
      <c r="H178" s="489" t="s">
        <v>1713</v>
      </c>
      <c r="I178" s="489">
        <v>1050132</v>
      </c>
      <c r="J178" s="489" t="s">
        <v>1975</v>
      </c>
      <c r="K178" s="489" t="s">
        <v>1715</v>
      </c>
      <c r="L178" s="489">
        <v>89026</v>
      </c>
      <c r="M178" s="489" t="s">
        <v>1976</v>
      </c>
      <c r="N178" s="489">
        <v>-4</v>
      </c>
      <c r="O178" s="489">
        <v>-225.59</v>
      </c>
      <c r="P178" s="489">
        <v>0</v>
      </c>
    </row>
    <row r="179" spans="3:16">
      <c r="C179" s="488" t="s">
        <v>1963</v>
      </c>
      <c r="D179" s="489" t="s">
        <v>1964</v>
      </c>
      <c r="E179" s="750"/>
      <c r="F179" s="490">
        <v>45984</v>
      </c>
      <c r="G179" s="489" t="s">
        <v>1712</v>
      </c>
      <c r="H179" s="489" t="s">
        <v>1713</v>
      </c>
      <c r="I179" s="489">
        <v>1040134</v>
      </c>
      <c r="J179" s="489" t="s">
        <v>1966</v>
      </c>
      <c r="K179" s="489" t="s">
        <v>1977</v>
      </c>
      <c r="L179" s="489">
        <v>89774</v>
      </c>
      <c r="M179" s="489" t="s">
        <v>1978</v>
      </c>
      <c r="N179" s="489">
        <v>-3</v>
      </c>
      <c r="O179" s="489">
        <v>-169.41</v>
      </c>
      <c r="P179" s="489">
        <v>0</v>
      </c>
    </row>
    <row r="180" spans="3:16">
      <c r="C180" s="751" t="s">
        <v>1979</v>
      </c>
      <c r="D180" s="752"/>
      <c r="E180" s="752"/>
      <c r="F180" s="752"/>
      <c r="G180" s="752"/>
      <c r="H180" s="752"/>
      <c r="I180" s="752"/>
      <c r="J180" s="752"/>
      <c r="K180" s="752"/>
      <c r="L180" s="752"/>
      <c r="M180" s="753"/>
      <c r="N180" s="492">
        <v>-15</v>
      </c>
      <c r="O180" s="492">
        <v>-845.18</v>
      </c>
      <c r="P180" s="492">
        <v>0</v>
      </c>
    </row>
    <row r="181" spans="3:16">
      <c r="C181" s="484" t="s">
        <v>1980</v>
      </c>
      <c r="D181" s="485" t="s">
        <v>1710</v>
      </c>
      <c r="E181" s="748" t="s">
        <v>1889</v>
      </c>
      <c r="F181" s="486">
        <v>45839</v>
      </c>
      <c r="G181" s="485" t="s">
        <v>1712</v>
      </c>
      <c r="H181" s="485" t="s">
        <v>1713</v>
      </c>
      <c r="I181" s="485">
        <v>1050130</v>
      </c>
      <c r="J181" s="485" t="s">
        <v>1981</v>
      </c>
      <c r="K181" s="485" t="s">
        <v>1728</v>
      </c>
      <c r="L181" s="485">
        <v>83677</v>
      </c>
      <c r="M181" s="485" t="s">
        <v>1982</v>
      </c>
      <c r="N181" s="485">
        <v>-12</v>
      </c>
      <c r="O181" s="485">
        <v>-59.91</v>
      </c>
      <c r="P181" s="485">
        <v>0</v>
      </c>
    </row>
    <row r="182" spans="3:16">
      <c r="C182" s="488" t="s">
        <v>1980</v>
      </c>
      <c r="D182" s="489" t="s">
        <v>1710</v>
      </c>
      <c r="E182" s="749"/>
      <c r="F182" s="490">
        <v>45846</v>
      </c>
      <c r="G182" s="489" t="s">
        <v>1712</v>
      </c>
      <c r="H182" s="489" t="s">
        <v>1713</v>
      </c>
      <c r="I182" s="489">
        <v>1050130</v>
      </c>
      <c r="J182" s="489" t="s">
        <v>1983</v>
      </c>
      <c r="K182" s="489" t="s">
        <v>1728</v>
      </c>
      <c r="L182" s="489">
        <v>83930</v>
      </c>
      <c r="M182" s="489" t="s">
        <v>1984</v>
      </c>
      <c r="N182" s="489">
        <v>-24</v>
      </c>
      <c r="O182" s="489">
        <v>-119.82</v>
      </c>
      <c r="P182" s="489">
        <v>0</v>
      </c>
    </row>
    <row r="183" spans="3:16">
      <c r="C183" s="488" t="s">
        <v>1980</v>
      </c>
      <c r="D183" s="489" t="s">
        <v>1710</v>
      </c>
      <c r="E183" s="749"/>
      <c r="F183" s="490">
        <v>45847</v>
      </c>
      <c r="G183" s="489" t="s">
        <v>1712</v>
      </c>
      <c r="H183" s="489" t="s">
        <v>1713</v>
      </c>
      <c r="I183" s="489">
        <v>1050130</v>
      </c>
      <c r="J183" s="489" t="s">
        <v>1985</v>
      </c>
      <c r="K183" s="489" t="s">
        <v>1715</v>
      </c>
      <c r="L183" s="489">
        <v>82262</v>
      </c>
      <c r="M183" s="489" t="s">
        <v>1986</v>
      </c>
      <c r="N183" s="489">
        <v>-12</v>
      </c>
      <c r="O183" s="489">
        <v>-59.92</v>
      </c>
      <c r="P183" s="489">
        <v>0</v>
      </c>
    </row>
    <row r="184" spans="3:16">
      <c r="C184" s="488" t="s">
        <v>1980</v>
      </c>
      <c r="D184" s="489" t="s">
        <v>1710</v>
      </c>
      <c r="E184" s="749"/>
      <c r="F184" s="490">
        <v>45848</v>
      </c>
      <c r="G184" s="489" t="s">
        <v>1712</v>
      </c>
      <c r="H184" s="489" t="s">
        <v>1713</v>
      </c>
      <c r="I184" s="489">
        <v>1050138</v>
      </c>
      <c r="J184" s="489" t="s">
        <v>1987</v>
      </c>
      <c r="K184" s="489" t="s">
        <v>1715</v>
      </c>
      <c r="L184" s="489">
        <v>83988</v>
      </c>
      <c r="M184" s="489" t="s">
        <v>1988</v>
      </c>
      <c r="N184" s="489">
        <v>-36</v>
      </c>
      <c r="O184" s="489">
        <v>-179.74</v>
      </c>
      <c r="P184" s="489">
        <v>0</v>
      </c>
    </row>
    <row r="185" spans="3:16">
      <c r="C185" s="488" t="s">
        <v>1980</v>
      </c>
      <c r="D185" s="489" t="s">
        <v>1710</v>
      </c>
      <c r="E185" s="749"/>
      <c r="F185" s="490">
        <v>45853</v>
      </c>
      <c r="G185" s="489" t="s">
        <v>1712</v>
      </c>
      <c r="H185" s="489" t="s">
        <v>1713</v>
      </c>
      <c r="I185" s="489">
        <v>1050162</v>
      </c>
      <c r="J185" s="489" t="s">
        <v>1989</v>
      </c>
      <c r="K185" s="489" t="s">
        <v>1720</v>
      </c>
      <c r="L185" s="489">
        <v>84146</v>
      </c>
      <c r="M185" s="489" t="s">
        <v>1990</v>
      </c>
      <c r="N185" s="489">
        <v>-24</v>
      </c>
      <c r="O185" s="489">
        <v>-119.82</v>
      </c>
      <c r="P185" s="489">
        <v>0</v>
      </c>
    </row>
    <row r="186" spans="3:16">
      <c r="C186" s="488" t="s">
        <v>1980</v>
      </c>
      <c r="D186" s="489" t="s">
        <v>1710</v>
      </c>
      <c r="E186" s="749"/>
      <c r="F186" s="490">
        <v>45859</v>
      </c>
      <c r="G186" s="489" t="s">
        <v>1712</v>
      </c>
      <c r="H186" s="489" t="s">
        <v>1713</v>
      </c>
      <c r="I186" s="489">
        <v>1050130</v>
      </c>
      <c r="J186" s="489" t="s">
        <v>1991</v>
      </c>
      <c r="K186" s="489" t="s">
        <v>1728</v>
      </c>
      <c r="L186" s="489">
        <v>84562</v>
      </c>
      <c r="M186" s="489" t="s">
        <v>1992</v>
      </c>
      <c r="N186" s="489">
        <v>-12</v>
      </c>
      <c r="O186" s="489">
        <v>-59.92</v>
      </c>
      <c r="P186" s="489">
        <v>0</v>
      </c>
    </row>
    <row r="187" spans="3:16">
      <c r="C187" s="488" t="s">
        <v>1980</v>
      </c>
      <c r="D187" s="489" t="s">
        <v>1710</v>
      </c>
      <c r="E187" s="749"/>
      <c r="F187" s="490">
        <v>45861</v>
      </c>
      <c r="G187" s="489" t="s">
        <v>1712</v>
      </c>
      <c r="H187" s="489" t="s">
        <v>1713</v>
      </c>
      <c r="I187" s="489">
        <v>1050138</v>
      </c>
      <c r="J187" s="489" t="s">
        <v>1993</v>
      </c>
      <c r="K187" s="489" t="s">
        <v>1715</v>
      </c>
      <c r="L187" s="489">
        <v>84640</v>
      </c>
      <c r="M187" s="489" t="s">
        <v>1994</v>
      </c>
      <c r="N187" s="489">
        <v>-36</v>
      </c>
      <c r="O187" s="489">
        <v>-179.74</v>
      </c>
      <c r="P187" s="489">
        <v>0</v>
      </c>
    </row>
    <row r="188" spans="3:16">
      <c r="C188" s="488" t="s">
        <v>1980</v>
      </c>
      <c r="D188" s="489" t="s">
        <v>1710</v>
      </c>
      <c r="E188" s="749"/>
      <c r="F188" s="490">
        <v>45862</v>
      </c>
      <c r="G188" s="489" t="s">
        <v>1712</v>
      </c>
      <c r="H188" s="489" t="s">
        <v>1713</v>
      </c>
      <c r="I188" s="489">
        <v>1050215</v>
      </c>
      <c r="J188" s="489" t="s">
        <v>1995</v>
      </c>
      <c r="K188" s="489" t="s">
        <v>1728</v>
      </c>
      <c r="L188" s="489">
        <v>84659</v>
      </c>
      <c r="M188" s="489" t="s">
        <v>1996</v>
      </c>
      <c r="N188" s="489">
        <v>-12</v>
      </c>
      <c r="O188" s="489">
        <v>-59.91</v>
      </c>
      <c r="P188" s="489">
        <v>0</v>
      </c>
    </row>
    <row r="189" spans="3:16">
      <c r="C189" s="488" t="s">
        <v>1980</v>
      </c>
      <c r="D189" s="489" t="s">
        <v>1710</v>
      </c>
      <c r="E189" s="749"/>
      <c r="F189" s="490">
        <v>45863</v>
      </c>
      <c r="G189" s="489" t="s">
        <v>1712</v>
      </c>
      <c r="H189" s="489" t="s">
        <v>1713</v>
      </c>
      <c r="I189" s="489">
        <v>1050162</v>
      </c>
      <c r="J189" s="489" t="s">
        <v>1997</v>
      </c>
      <c r="K189" s="489" t="s">
        <v>1723</v>
      </c>
      <c r="L189" s="489" t="s">
        <v>1998</v>
      </c>
      <c r="M189" s="489" t="s">
        <v>1999</v>
      </c>
      <c r="N189" s="489">
        <v>-12</v>
      </c>
      <c r="O189" s="489">
        <v>-59.91</v>
      </c>
      <c r="P189" s="489">
        <v>0</v>
      </c>
    </row>
    <row r="190" spans="3:16">
      <c r="C190" s="488" t="s">
        <v>1980</v>
      </c>
      <c r="D190" s="489" t="s">
        <v>1710</v>
      </c>
      <c r="E190" s="749"/>
      <c r="F190" s="490">
        <v>45865</v>
      </c>
      <c r="G190" s="489" t="s">
        <v>1712</v>
      </c>
      <c r="H190" s="489" t="s">
        <v>1713</v>
      </c>
      <c r="I190" s="489">
        <v>1050138</v>
      </c>
      <c r="J190" s="489" t="s">
        <v>2000</v>
      </c>
      <c r="K190" s="489" t="s">
        <v>1728</v>
      </c>
      <c r="L190" s="489">
        <v>84809</v>
      </c>
      <c r="M190" s="489" t="s">
        <v>2001</v>
      </c>
      <c r="N190" s="489">
        <v>-12</v>
      </c>
      <c r="O190" s="489">
        <v>-59.92</v>
      </c>
      <c r="P190" s="489">
        <v>0</v>
      </c>
    </row>
    <row r="191" spans="3:16">
      <c r="C191" s="488" t="s">
        <v>1980</v>
      </c>
      <c r="D191" s="489" t="s">
        <v>1710</v>
      </c>
      <c r="E191" s="749"/>
      <c r="F191" s="490">
        <v>45867</v>
      </c>
      <c r="G191" s="489" t="s">
        <v>1712</v>
      </c>
      <c r="H191" s="489" t="s">
        <v>1713</v>
      </c>
      <c r="I191" s="489">
        <v>1050130</v>
      </c>
      <c r="J191" s="489" t="s">
        <v>2002</v>
      </c>
      <c r="K191" s="489" t="s">
        <v>1715</v>
      </c>
      <c r="L191" s="489">
        <v>84890</v>
      </c>
      <c r="M191" s="489" t="s">
        <v>2003</v>
      </c>
      <c r="N191" s="489">
        <v>-12</v>
      </c>
      <c r="O191" s="489">
        <v>-59.91</v>
      </c>
      <c r="P191" s="489">
        <v>0</v>
      </c>
    </row>
    <row r="192" spans="3:16">
      <c r="C192" s="488" t="s">
        <v>1980</v>
      </c>
      <c r="D192" s="489" t="s">
        <v>1710</v>
      </c>
      <c r="E192" s="749"/>
      <c r="F192" s="490">
        <v>45869</v>
      </c>
      <c r="G192" s="489" t="s">
        <v>1712</v>
      </c>
      <c r="H192" s="489" t="s">
        <v>1713</v>
      </c>
      <c r="I192" s="489">
        <v>1050130</v>
      </c>
      <c r="J192" s="489" t="s">
        <v>2004</v>
      </c>
      <c r="K192" s="489" t="s">
        <v>1728</v>
      </c>
      <c r="L192" s="489">
        <v>84947</v>
      </c>
      <c r="M192" s="489" t="s">
        <v>1803</v>
      </c>
      <c r="N192" s="489">
        <v>-36</v>
      </c>
      <c r="O192" s="489">
        <v>-179.74</v>
      </c>
      <c r="P192" s="489">
        <v>0</v>
      </c>
    </row>
    <row r="193" spans="3:16">
      <c r="C193" s="488" t="s">
        <v>1980</v>
      </c>
      <c r="D193" s="489" t="s">
        <v>1710</v>
      </c>
      <c r="E193" s="749"/>
      <c r="F193" s="490">
        <v>45873</v>
      </c>
      <c r="G193" s="489" t="s">
        <v>1712</v>
      </c>
      <c r="H193" s="489" t="s">
        <v>1713</v>
      </c>
      <c r="I193" s="489" t="s">
        <v>1766</v>
      </c>
      <c r="J193" s="489" t="s">
        <v>1767</v>
      </c>
      <c r="K193" s="489">
        <v>10501501500</v>
      </c>
      <c r="L193" s="489" t="s">
        <v>1768</v>
      </c>
      <c r="M193" s="489" t="s">
        <v>2005</v>
      </c>
      <c r="N193" s="489">
        <v>-31</v>
      </c>
      <c r="O193" s="489">
        <v>-154.78</v>
      </c>
      <c r="P193" s="489">
        <v>0</v>
      </c>
    </row>
    <row r="194" spans="3:16">
      <c r="C194" s="488" t="s">
        <v>1980</v>
      </c>
      <c r="D194" s="489" t="s">
        <v>1710</v>
      </c>
      <c r="E194" s="749"/>
      <c r="F194" s="490">
        <v>45873</v>
      </c>
      <c r="G194" s="489" t="s">
        <v>1712</v>
      </c>
      <c r="H194" s="489" t="s">
        <v>1713</v>
      </c>
      <c r="I194" s="489" t="s">
        <v>1766</v>
      </c>
      <c r="J194" s="489" t="s">
        <v>1767</v>
      </c>
      <c r="K194" s="489">
        <v>10501501500</v>
      </c>
      <c r="L194" s="489" t="s">
        <v>1768</v>
      </c>
      <c r="M194" s="489" t="s">
        <v>2006</v>
      </c>
      <c r="N194" s="489">
        <v>-72</v>
      </c>
      <c r="O194" s="489">
        <v>-359.48</v>
      </c>
      <c r="P194" s="489">
        <v>0</v>
      </c>
    </row>
    <row r="195" spans="3:16">
      <c r="C195" s="488" t="s">
        <v>1980</v>
      </c>
      <c r="D195" s="489" t="s">
        <v>1710</v>
      </c>
      <c r="E195" s="749"/>
      <c r="F195" s="490">
        <v>45875</v>
      </c>
      <c r="G195" s="489" t="s">
        <v>1712</v>
      </c>
      <c r="H195" s="489" t="s">
        <v>1713</v>
      </c>
      <c r="I195" s="489">
        <v>1050165</v>
      </c>
      <c r="J195" s="489" t="s">
        <v>1911</v>
      </c>
      <c r="K195" s="489" t="s">
        <v>1728</v>
      </c>
      <c r="L195" s="489">
        <v>85160</v>
      </c>
      <c r="M195" s="489" t="s">
        <v>2007</v>
      </c>
      <c r="N195" s="489">
        <v>-48</v>
      </c>
      <c r="O195" s="489">
        <v>-239.66</v>
      </c>
      <c r="P195" s="489">
        <v>0</v>
      </c>
    </row>
    <row r="196" spans="3:16">
      <c r="C196" s="488" t="s">
        <v>1980</v>
      </c>
      <c r="D196" s="489" t="s">
        <v>1710</v>
      </c>
      <c r="E196" s="749"/>
      <c r="F196" s="490">
        <v>45876</v>
      </c>
      <c r="G196" s="489" t="s">
        <v>1712</v>
      </c>
      <c r="H196" s="489" t="s">
        <v>1713</v>
      </c>
      <c r="I196" s="489">
        <v>1050130</v>
      </c>
      <c r="J196" s="489" t="s">
        <v>2008</v>
      </c>
      <c r="K196" s="489" t="s">
        <v>1715</v>
      </c>
      <c r="L196" s="489">
        <v>85249</v>
      </c>
      <c r="M196" s="489" t="s">
        <v>2009</v>
      </c>
      <c r="N196" s="489">
        <v>-12</v>
      </c>
      <c r="O196" s="489">
        <v>-59.91</v>
      </c>
      <c r="P196" s="489">
        <v>0</v>
      </c>
    </row>
    <row r="197" spans="3:16">
      <c r="C197" s="488" t="s">
        <v>1980</v>
      </c>
      <c r="D197" s="489" t="s">
        <v>1710</v>
      </c>
      <c r="E197" s="749"/>
      <c r="F197" s="490">
        <v>45878</v>
      </c>
      <c r="G197" s="489" t="s">
        <v>1712</v>
      </c>
      <c r="H197" s="489" t="s">
        <v>1713</v>
      </c>
      <c r="I197" s="489">
        <v>1050138</v>
      </c>
      <c r="J197" s="489" t="s">
        <v>2010</v>
      </c>
      <c r="K197" s="489" t="s">
        <v>1715</v>
      </c>
      <c r="L197" s="489">
        <v>85347</v>
      </c>
      <c r="M197" s="489" t="s">
        <v>2011</v>
      </c>
      <c r="N197" s="489">
        <v>-24</v>
      </c>
      <c r="O197" s="489">
        <v>-119.83</v>
      </c>
      <c r="P197" s="489">
        <v>0</v>
      </c>
    </row>
    <row r="198" spans="3:16">
      <c r="C198" s="488" t="s">
        <v>1980</v>
      </c>
      <c r="D198" s="489" t="s">
        <v>1710</v>
      </c>
      <c r="E198" s="749"/>
      <c r="F198" s="490">
        <v>45886</v>
      </c>
      <c r="G198" s="489" t="s">
        <v>1712</v>
      </c>
      <c r="H198" s="489" t="s">
        <v>1713</v>
      </c>
      <c r="I198" s="489">
        <v>1050130</v>
      </c>
      <c r="J198" s="489" t="s">
        <v>2012</v>
      </c>
      <c r="K198" s="489" t="s">
        <v>1728</v>
      </c>
      <c r="L198" s="489">
        <v>85728</v>
      </c>
      <c r="M198" s="489" t="s">
        <v>2013</v>
      </c>
      <c r="N198" s="489">
        <v>-12</v>
      </c>
      <c r="O198" s="489">
        <v>-59.91</v>
      </c>
      <c r="P198" s="489">
        <v>0</v>
      </c>
    </row>
    <row r="199" spans="3:16">
      <c r="C199" s="488" t="s">
        <v>1980</v>
      </c>
      <c r="D199" s="489" t="s">
        <v>1710</v>
      </c>
      <c r="E199" s="749"/>
      <c r="F199" s="490">
        <v>45889</v>
      </c>
      <c r="G199" s="489" t="s">
        <v>1712</v>
      </c>
      <c r="H199" s="489" t="s">
        <v>1713</v>
      </c>
      <c r="I199" s="489">
        <v>1050130</v>
      </c>
      <c r="J199" s="489" t="s">
        <v>2014</v>
      </c>
      <c r="K199" s="489" t="s">
        <v>1715</v>
      </c>
      <c r="L199" s="489">
        <v>85831</v>
      </c>
      <c r="M199" s="489" t="s">
        <v>2015</v>
      </c>
      <c r="N199" s="489">
        <v>-36</v>
      </c>
      <c r="O199" s="489">
        <v>-179.74</v>
      </c>
      <c r="P199" s="489">
        <v>0</v>
      </c>
    </row>
    <row r="200" spans="3:16">
      <c r="C200" s="488" t="s">
        <v>1980</v>
      </c>
      <c r="D200" s="489" t="s">
        <v>1710</v>
      </c>
      <c r="E200" s="749"/>
      <c r="F200" s="490">
        <v>45890</v>
      </c>
      <c r="G200" s="489" t="s">
        <v>1712</v>
      </c>
      <c r="H200" s="489" t="s">
        <v>1713</v>
      </c>
      <c r="I200" s="489">
        <v>1050214</v>
      </c>
      <c r="J200" s="489" t="s">
        <v>2016</v>
      </c>
      <c r="K200" s="489" t="s">
        <v>1752</v>
      </c>
      <c r="L200" s="489">
        <v>85873</v>
      </c>
      <c r="M200" s="489" t="s">
        <v>2017</v>
      </c>
      <c r="N200" s="489">
        <v>-12</v>
      </c>
      <c r="O200" s="489">
        <v>-59.91</v>
      </c>
      <c r="P200" s="489">
        <v>0</v>
      </c>
    </row>
    <row r="201" spans="3:16">
      <c r="C201" s="488" t="s">
        <v>1980</v>
      </c>
      <c r="D201" s="489" t="s">
        <v>1710</v>
      </c>
      <c r="E201" s="749"/>
      <c r="F201" s="490">
        <v>45891</v>
      </c>
      <c r="G201" s="489" t="s">
        <v>1712</v>
      </c>
      <c r="H201" s="489" t="s">
        <v>1713</v>
      </c>
      <c r="I201" s="489" t="s">
        <v>1766</v>
      </c>
      <c r="J201" s="489" t="s">
        <v>1767</v>
      </c>
      <c r="K201" s="489">
        <v>10501501500</v>
      </c>
      <c r="L201" s="489" t="s">
        <v>2018</v>
      </c>
      <c r="M201" s="489" t="s">
        <v>2019</v>
      </c>
      <c r="N201" s="489">
        <v>-120</v>
      </c>
      <c r="O201" s="489">
        <v>-599.14</v>
      </c>
      <c r="P201" s="489">
        <v>0</v>
      </c>
    </row>
    <row r="202" spans="3:16">
      <c r="C202" s="488" t="s">
        <v>1980</v>
      </c>
      <c r="D202" s="489" t="s">
        <v>1710</v>
      </c>
      <c r="E202" s="749"/>
      <c r="F202" s="490">
        <v>45893</v>
      </c>
      <c r="G202" s="489" t="s">
        <v>1712</v>
      </c>
      <c r="H202" s="489" t="s">
        <v>1713</v>
      </c>
      <c r="I202" s="489">
        <v>1050214</v>
      </c>
      <c r="J202" s="489" t="s">
        <v>2016</v>
      </c>
      <c r="K202" s="489" t="s">
        <v>1720</v>
      </c>
      <c r="L202" s="489">
        <v>86002</v>
      </c>
      <c r="M202" s="489" t="s">
        <v>2020</v>
      </c>
      <c r="N202" s="489">
        <v>-2</v>
      </c>
      <c r="O202" s="489">
        <v>-9.98</v>
      </c>
      <c r="P202" s="489">
        <v>0</v>
      </c>
    </row>
    <row r="203" spans="3:16">
      <c r="C203" s="488" t="s">
        <v>1980</v>
      </c>
      <c r="D203" s="489" t="s">
        <v>1710</v>
      </c>
      <c r="E203" s="749"/>
      <c r="F203" s="490">
        <v>45899</v>
      </c>
      <c r="G203" s="489" t="s">
        <v>1712</v>
      </c>
      <c r="H203" s="489" t="s">
        <v>1713</v>
      </c>
      <c r="I203" s="489">
        <v>1050138</v>
      </c>
      <c r="J203" s="489" t="s">
        <v>2021</v>
      </c>
      <c r="K203" s="489" t="s">
        <v>1728</v>
      </c>
      <c r="L203" s="489">
        <v>86239</v>
      </c>
      <c r="M203" s="489" t="s">
        <v>2022</v>
      </c>
      <c r="N203" s="489">
        <v>-12</v>
      </c>
      <c r="O203" s="489">
        <v>-59.91</v>
      </c>
      <c r="P203" s="489">
        <v>0</v>
      </c>
    </row>
    <row r="204" spans="3:16">
      <c r="C204" s="488" t="s">
        <v>1980</v>
      </c>
      <c r="D204" s="489" t="s">
        <v>1710</v>
      </c>
      <c r="E204" s="749"/>
      <c r="F204" s="490">
        <v>45910</v>
      </c>
      <c r="G204" s="489" t="s">
        <v>1712</v>
      </c>
      <c r="H204" s="489" t="s">
        <v>1713</v>
      </c>
      <c r="I204" s="489">
        <v>1050130</v>
      </c>
      <c r="J204" s="489" t="s">
        <v>1761</v>
      </c>
      <c r="K204" s="489" t="s">
        <v>1715</v>
      </c>
      <c r="L204" s="489">
        <v>86646</v>
      </c>
      <c r="M204" s="489" t="s">
        <v>2023</v>
      </c>
      <c r="N204" s="489">
        <v>-12</v>
      </c>
      <c r="O204" s="489">
        <v>-59.92</v>
      </c>
      <c r="P204" s="489">
        <v>0</v>
      </c>
    </row>
    <row r="205" spans="3:16">
      <c r="C205" s="488" t="s">
        <v>1980</v>
      </c>
      <c r="D205" s="489" t="s">
        <v>1710</v>
      </c>
      <c r="E205" s="749"/>
      <c r="F205" s="490">
        <v>45912</v>
      </c>
      <c r="G205" s="489" t="s">
        <v>1712</v>
      </c>
      <c r="H205" s="489" t="s">
        <v>1713</v>
      </c>
      <c r="I205" s="489">
        <v>1050130</v>
      </c>
      <c r="J205" s="489" t="s">
        <v>2024</v>
      </c>
      <c r="K205" s="489" t="s">
        <v>1723</v>
      </c>
      <c r="L205" s="489">
        <v>86738</v>
      </c>
      <c r="M205" s="489" t="s">
        <v>2025</v>
      </c>
      <c r="N205" s="489">
        <v>-6</v>
      </c>
      <c r="O205" s="489">
        <v>-29.95</v>
      </c>
      <c r="P205" s="489">
        <v>0</v>
      </c>
    </row>
    <row r="206" spans="3:16">
      <c r="C206" s="488" t="s">
        <v>1980</v>
      </c>
      <c r="D206" s="489" t="s">
        <v>1710</v>
      </c>
      <c r="E206" s="749"/>
      <c r="F206" s="490">
        <v>45913</v>
      </c>
      <c r="G206" s="489" t="s">
        <v>1712</v>
      </c>
      <c r="H206" s="489" t="s">
        <v>1713</v>
      </c>
      <c r="I206" s="489">
        <v>1050130</v>
      </c>
      <c r="J206" s="489" t="s">
        <v>2026</v>
      </c>
      <c r="K206" s="489" t="s">
        <v>1728</v>
      </c>
      <c r="L206" s="489">
        <v>86747</v>
      </c>
      <c r="M206" s="489" t="s">
        <v>2027</v>
      </c>
      <c r="N206" s="489">
        <v>-48</v>
      </c>
      <c r="O206" s="489">
        <v>-239.66</v>
      </c>
      <c r="P206" s="489">
        <v>0</v>
      </c>
    </row>
    <row r="207" spans="3:16">
      <c r="C207" s="488" t="s">
        <v>1980</v>
      </c>
      <c r="D207" s="489" t="s">
        <v>1710</v>
      </c>
      <c r="E207" s="749"/>
      <c r="F207" s="490">
        <v>45914</v>
      </c>
      <c r="G207" s="489" t="s">
        <v>1712</v>
      </c>
      <c r="H207" s="489" t="s">
        <v>1713</v>
      </c>
      <c r="I207" s="489" t="s">
        <v>1766</v>
      </c>
      <c r="J207" s="489" t="s">
        <v>1767</v>
      </c>
      <c r="K207" s="489">
        <v>10501501500</v>
      </c>
      <c r="L207" s="489" t="s">
        <v>1768</v>
      </c>
      <c r="M207" s="489" t="s">
        <v>2028</v>
      </c>
      <c r="N207" s="489">
        <v>-28</v>
      </c>
      <c r="O207" s="489">
        <v>-139.80000000000001</v>
      </c>
      <c r="P207" s="489">
        <v>0</v>
      </c>
    </row>
    <row r="208" spans="3:16">
      <c r="C208" s="488" t="s">
        <v>1980</v>
      </c>
      <c r="D208" s="489" t="s">
        <v>1710</v>
      </c>
      <c r="E208" s="749"/>
      <c r="F208" s="490">
        <v>45920</v>
      </c>
      <c r="G208" s="489" t="s">
        <v>1712</v>
      </c>
      <c r="H208" s="489" t="s">
        <v>1713</v>
      </c>
      <c r="I208" s="489">
        <v>1050138</v>
      </c>
      <c r="J208" s="489" t="s">
        <v>2029</v>
      </c>
      <c r="K208" s="489" t="s">
        <v>1715</v>
      </c>
      <c r="L208" s="489">
        <v>87008</v>
      </c>
      <c r="M208" s="489" t="s">
        <v>2030</v>
      </c>
      <c r="N208" s="489">
        <v>-24</v>
      </c>
      <c r="O208" s="489">
        <v>-119.82</v>
      </c>
      <c r="P208" s="489">
        <v>0</v>
      </c>
    </row>
    <row r="209" spans="3:16">
      <c r="C209" s="488" t="s">
        <v>1980</v>
      </c>
      <c r="D209" s="489" t="s">
        <v>1710</v>
      </c>
      <c r="E209" s="749"/>
      <c r="F209" s="490">
        <v>45922</v>
      </c>
      <c r="G209" s="489" t="s">
        <v>1712</v>
      </c>
      <c r="H209" s="489" t="s">
        <v>1713</v>
      </c>
      <c r="I209" s="489">
        <v>1050138</v>
      </c>
      <c r="J209" s="489" t="s">
        <v>2031</v>
      </c>
      <c r="K209" s="489" t="s">
        <v>1728</v>
      </c>
      <c r="L209" s="489">
        <v>87100</v>
      </c>
      <c r="M209" s="489" t="s">
        <v>2032</v>
      </c>
      <c r="N209" s="489">
        <v>-24</v>
      </c>
      <c r="O209" s="489">
        <v>-119.83</v>
      </c>
      <c r="P209" s="489">
        <v>0</v>
      </c>
    </row>
    <row r="210" spans="3:16">
      <c r="C210" s="488" t="s">
        <v>1980</v>
      </c>
      <c r="D210" s="489" t="s">
        <v>1710</v>
      </c>
      <c r="E210" s="749"/>
      <c r="F210" s="490">
        <v>45928</v>
      </c>
      <c r="G210" s="489" t="s">
        <v>1712</v>
      </c>
      <c r="H210" s="489" t="s">
        <v>1713</v>
      </c>
      <c r="I210" s="489">
        <v>1050138</v>
      </c>
      <c r="J210" s="489" t="s">
        <v>2033</v>
      </c>
      <c r="K210" s="489" t="s">
        <v>1728</v>
      </c>
      <c r="L210" s="489">
        <v>87334</v>
      </c>
      <c r="M210" s="489" t="s">
        <v>2034</v>
      </c>
      <c r="N210" s="489">
        <v>-24</v>
      </c>
      <c r="O210" s="489">
        <v>-119.83</v>
      </c>
      <c r="P210" s="489">
        <v>0</v>
      </c>
    </row>
    <row r="211" spans="3:16">
      <c r="C211" s="488" t="s">
        <v>1980</v>
      </c>
      <c r="D211" s="489" t="s">
        <v>1710</v>
      </c>
      <c r="E211" s="749"/>
      <c r="F211" s="490">
        <v>45933</v>
      </c>
      <c r="G211" s="489" t="s">
        <v>1712</v>
      </c>
      <c r="H211" s="489" t="s">
        <v>1713</v>
      </c>
      <c r="I211" s="489">
        <v>1050130</v>
      </c>
      <c r="J211" s="489" t="s">
        <v>2035</v>
      </c>
      <c r="K211" s="489" t="s">
        <v>1715</v>
      </c>
      <c r="L211" s="489">
        <v>87489</v>
      </c>
      <c r="M211" s="489" t="s">
        <v>2036</v>
      </c>
      <c r="N211" s="489">
        <v>-36</v>
      </c>
      <c r="O211" s="489">
        <v>-179.74</v>
      </c>
      <c r="P211" s="489">
        <v>0</v>
      </c>
    </row>
    <row r="212" spans="3:16">
      <c r="C212" s="488" t="s">
        <v>1980</v>
      </c>
      <c r="D212" s="489" t="s">
        <v>1710</v>
      </c>
      <c r="E212" s="749"/>
      <c r="F212" s="490">
        <v>45935</v>
      </c>
      <c r="G212" s="489" t="s">
        <v>1712</v>
      </c>
      <c r="H212" s="489" t="s">
        <v>1713</v>
      </c>
      <c r="I212" s="489">
        <v>1050138</v>
      </c>
      <c r="J212" s="489" t="s">
        <v>2037</v>
      </c>
      <c r="K212" s="489" t="s">
        <v>1728</v>
      </c>
      <c r="L212" s="489">
        <v>87629</v>
      </c>
      <c r="M212" s="489" t="s">
        <v>2038</v>
      </c>
      <c r="N212" s="489">
        <v>-12</v>
      </c>
      <c r="O212" s="489">
        <v>-59.91</v>
      </c>
      <c r="P212" s="489">
        <v>0</v>
      </c>
    </row>
    <row r="213" spans="3:16">
      <c r="C213" s="488" t="s">
        <v>1980</v>
      </c>
      <c r="D213" s="489" t="s">
        <v>1710</v>
      </c>
      <c r="E213" s="749"/>
      <c r="F213" s="490">
        <v>45939</v>
      </c>
      <c r="G213" s="489" t="s">
        <v>1712</v>
      </c>
      <c r="H213" s="489" t="s">
        <v>1713</v>
      </c>
      <c r="I213" s="489">
        <v>1050132</v>
      </c>
      <c r="J213" s="489" t="s">
        <v>2039</v>
      </c>
      <c r="K213" s="489" t="s">
        <v>1728</v>
      </c>
      <c r="L213" s="489">
        <v>87798</v>
      </c>
      <c r="M213" s="489" t="s">
        <v>2040</v>
      </c>
      <c r="N213" s="489">
        <v>-36</v>
      </c>
      <c r="O213" s="489">
        <v>-179.74</v>
      </c>
      <c r="P213" s="489">
        <v>0</v>
      </c>
    </row>
    <row r="214" spans="3:16">
      <c r="C214" s="488" t="s">
        <v>1980</v>
      </c>
      <c r="D214" s="489" t="s">
        <v>1710</v>
      </c>
      <c r="E214" s="749"/>
      <c r="F214" s="490">
        <v>45942</v>
      </c>
      <c r="G214" s="489" t="s">
        <v>1712</v>
      </c>
      <c r="H214" s="489" t="s">
        <v>1713</v>
      </c>
      <c r="I214" s="489">
        <v>1050138</v>
      </c>
      <c r="J214" s="489" t="s">
        <v>2041</v>
      </c>
      <c r="K214" s="489" t="s">
        <v>1715</v>
      </c>
      <c r="L214" s="489">
        <v>87925</v>
      </c>
      <c r="M214" s="489" t="s">
        <v>2042</v>
      </c>
      <c r="N214" s="489">
        <v>-12</v>
      </c>
      <c r="O214" s="489">
        <v>-59.91</v>
      </c>
      <c r="P214" s="489">
        <v>0</v>
      </c>
    </row>
    <row r="215" spans="3:16">
      <c r="C215" s="488" t="s">
        <v>1980</v>
      </c>
      <c r="D215" s="489" t="s">
        <v>1710</v>
      </c>
      <c r="E215" s="749"/>
      <c r="F215" s="490">
        <v>45954</v>
      </c>
      <c r="G215" s="489" t="s">
        <v>1712</v>
      </c>
      <c r="H215" s="489" t="s">
        <v>1713</v>
      </c>
      <c r="I215" s="489">
        <v>1050138</v>
      </c>
      <c r="J215" s="489" t="s">
        <v>2043</v>
      </c>
      <c r="K215" s="489" t="s">
        <v>1715</v>
      </c>
      <c r="L215" s="489">
        <v>88366</v>
      </c>
      <c r="M215" s="489" t="s">
        <v>2044</v>
      </c>
      <c r="N215" s="489">
        <v>-36</v>
      </c>
      <c r="O215" s="489">
        <v>-179.74</v>
      </c>
      <c r="P215" s="489">
        <v>0</v>
      </c>
    </row>
    <row r="216" spans="3:16">
      <c r="C216" s="488" t="s">
        <v>1980</v>
      </c>
      <c r="D216" s="489" t="s">
        <v>1710</v>
      </c>
      <c r="E216" s="749"/>
      <c r="F216" s="490">
        <v>45955</v>
      </c>
      <c r="G216" s="489" t="s">
        <v>1712</v>
      </c>
      <c r="H216" s="489" t="s">
        <v>1713</v>
      </c>
      <c r="I216" s="489">
        <v>1050138</v>
      </c>
      <c r="J216" s="489" t="s">
        <v>2045</v>
      </c>
      <c r="K216" s="489" t="s">
        <v>1715</v>
      </c>
      <c r="L216" s="489">
        <v>88568</v>
      </c>
      <c r="M216" s="489" t="s">
        <v>2046</v>
      </c>
      <c r="N216" s="489">
        <v>-12</v>
      </c>
      <c r="O216" s="489">
        <v>-59.91</v>
      </c>
      <c r="P216" s="489">
        <v>0</v>
      </c>
    </row>
    <row r="217" spans="3:16">
      <c r="C217" s="488" t="s">
        <v>1980</v>
      </c>
      <c r="D217" s="489" t="s">
        <v>1710</v>
      </c>
      <c r="E217" s="749"/>
      <c r="F217" s="490">
        <v>45955</v>
      </c>
      <c r="G217" s="489" t="s">
        <v>1712</v>
      </c>
      <c r="H217" s="489" t="s">
        <v>1713</v>
      </c>
      <c r="I217" s="489">
        <v>1050161</v>
      </c>
      <c r="J217" s="489" t="s">
        <v>2047</v>
      </c>
      <c r="K217" s="489" t="s">
        <v>1723</v>
      </c>
      <c r="L217" s="489">
        <v>88107</v>
      </c>
      <c r="M217" s="489" t="s">
        <v>2048</v>
      </c>
      <c r="N217" s="489">
        <v>-12</v>
      </c>
      <c r="O217" s="489">
        <v>-59.92</v>
      </c>
      <c r="P217" s="489">
        <v>0</v>
      </c>
    </row>
    <row r="218" spans="3:16">
      <c r="C218" s="488" t="s">
        <v>1980</v>
      </c>
      <c r="D218" s="489" t="s">
        <v>1710</v>
      </c>
      <c r="E218" s="749"/>
      <c r="F218" s="490">
        <v>45971</v>
      </c>
      <c r="G218" s="489" t="s">
        <v>1712</v>
      </c>
      <c r="H218" s="489" t="s">
        <v>1713</v>
      </c>
      <c r="I218" s="489">
        <v>1050133</v>
      </c>
      <c r="J218" s="489" t="s">
        <v>1776</v>
      </c>
      <c r="K218" s="489" t="s">
        <v>1728</v>
      </c>
      <c r="L218" s="489">
        <v>89194</v>
      </c>
      <c r="M218" s="489" t="s">
        <v>2049</v>
      </c>
      <c r="N218" s="489">
        <v>-12</v>
      </c>
      <c r="O218" s="489">
        <v>-59.92</v>
      </c>
      <c r="P218" s="489">
        <v>0</v>
      </c>
    </row>
    <row r="219" spans="3:16">
      <c r="C219" s="488" t="s">
        <v>1980</v>
      </c>
      <c r="D219" s="489" t="s">
        <v>1710</v>
      </c>
      <c r="E219" s="749"/>
      <c r="F219" s="490">
        <v>45974</v>
      </c>
      <c r="G219" s="489" t="s">
        <v>1712</v>
      </c>
      <c r="H219" s="489" t="s">
        <v>1713</v>
      </c>
      <c r="I219" s="489">
        <v>1050138</v>
      </c>
      <c r="J219" s="489" t="s">
        <v>2050</v>
      </c>
      <c r="K219" s="489" t="s">
        <v>1728</v>
      </c>
      <c r="L219" s="489">
        <v>89315</v>
      </c>
      <c r="M219" s="489" t="s">
        <v>2051</v>
      </c>
      <c r="N219" s="489">
        <v>-24</v>
      </c>
      <c r="O219" s="489">
        <v>-119.83</v>
      </c>
      <c r="P219" s="489">
        <v>0</v>
      </c>
    </row>
    <row r="220" spans="3:16">
      <c r="C220" s="488" t="s">
        <v>1980</v>
      </c>
      <c r="D220" s="489" t="s">
        <v>1710</v>
      </c>
      <c r="E220" s="749"/>
      <c r="F220" s="490">
        <v>45975</v>
      </c>
      <c r="G220" s="489" t="s">
        <v>1712</v>
      </c>
      <c r="H220" s="489" t="s">
        <v>1713</v>
      </c>
      <c r="I220" s="489">
        <v>1050132</v>
      </c>
      <c r="J220" s="489" t="s">
        <v>2052</v>
      </c>
      <c r="K220" s="489" t="s">
        <v>1728</v>
      </c>
      <c r="L220" s="489">
        <v>89364</v>
      </c>
      <c r="M220" s="489" t="s">
        <v>2053</v>
      </c>
      <c r="N220" s="489">
        <v>-24</v>
      </c>
      <c r="O220" s="489">
        <v>-119.82</v>
      </c>
      <c r="P220" s="489">
        <v>0</v>
      </c>
    </row>
    <row r="221" spans="3:16">
      <c r="C221" s="488" t="s">
        <v>1980</v>
      </c>
      <c r="D221" s="489" t="s">
        <v>1710</v>
      </c>
      <c r="E221" s="749"/>
      <c r="F221" s="490">
        <v>45988</v>
      </c>
      <c r="G221" s="489" t="s">
        <v>1712</v>
      </c>
      <c r="H221" s="489" t="s">
        <v>1713</v>
      </c>
      <c r="I221" s="489">
        <v>1050132</v>
      </c>
      <c r="J221" s="489" t="s">
        <v>2054</v>
      </c>
      <c r="K221" s="489" t="s">
        <v>1715</v>
      </c>
      <c r="L221" s="489">
        <v>89968</v>
      </c>
      <c r="M221" s="489" t="s">
        <v>2055</v>
      </c>
      <c r="N221" s="489">
        <v>-12</v>
      </c>
      <c r="O221" s="489">
        <v>-59.92</v>
      </c>
      <c r="P221" s="489">
        <v>0</v>
      </c>
    </row>
    <row r="222" spans="3:16">
      <c r="C222" s="488" t="s">
        <v>1980</v>
      </c>
      <c r="D222" s="489" t="s">
        <v>1710</v>
      </c>
      <c r="E222" s="749"/>
      <c r="F222" s="490">
        <v>45989</v>
      </c>
      <c r="G222" s="489" t="s">
        <v>1712</v>
      </c>
      <c r="H222" s="489" t="s">
        <v>1713</v>
      </c>
      <c r="I222" s="489">
        <v>1050130</v>
      </c>
      <c r="J222" s="489" t="s">
        <v>2056</v>
      </c>
      <c r="K222" s="489" t="s">
        <v>1728</v>
      </c>
      <c r="L222" s="489">
        <v>89980</v>
      </c>
      <c r="M222" s="489" t="s">
        <v>2057</v>
      </c>
      <c r="N222" s="489">
        <v>-24</v>
      </c>
      <c r="O222" s="489">
        <v>-119.82</v>
      </c>
      <c r="P222" s="489">
        <v>0</v>
      </c>
    </row>
    <row r="223" spans="3:16">
      <c r="C223" s="488" t="s">
        <v>1980</v>
      </c>
      <c r="D223" s="489" t="s">
        <v>1710</v>
      </c>
      <c r="E223" s="749"/>
      <c r="F223" s="490">
        <v>45990</v>
      </c>
      <c r="G223" s="489" t="s">
        <v>1712</v>
      </c>
      <c r="H223" s="489" t="s">
        <v>1713</v>
      </c>
      <c r="I223" s="489">
        <v>1050138</v>
      </c>
      <c r="J223" s="489" t="s">
        <v>2058</v>
      </c>
      <c r="K223" s="489" t="s">
        <v>1715</v>
      </c>
      <c r="L223" s="489">
        <v>90142</v>
      </c>
      <c r="M223" s="489" t="s">
        <v>1953</v>
      </c>
      <c r="N223" s="489">
        <v>-24</v>
      </c>
      <c r="O223" s="489">
        <v>-119.83</v>
      </c>
      <c r="P223" s="489">
        <v>0</v>
      </c>
    </row>
    <row r="224" spans="3:16">
      <c r="C224" s="488" t="s">
        <v>1980</v>
      </c>
      <c r="D224" s="489" t="s">
        <v>1710</v>
      </c>
      <c r="E224" s="749"/>
      <c r="F224" s="490">
        <v>45994</v>
      </c>
      <c r="G224" s="489" t="s">
        <v>1712</v>
      </c>
      <c r="H224" s="489" t="s">
        <v>1713</v>
      </c>
      <c r="I224" s="489">
        <v>1050138</v>
      </c>
      <c r="J224" s="489" t="s">
        <v>2059</v>
      </c>
      <c r="K224" s="489" t="s">
        <v>1728</v>
      </c>
      <c r="L224" s="489">
        <v>90281</v>
      </c>
      <c r="M224" s="489" t="s">
        <v>2060</v>
      </c>
      <c r="N224" s="489">
        <v>-36</v>
      </c>
      <c r="O224" s="489">
        <v>-179.74</v>
      </c>
      <c r="P224" s="489">
        <v>0</v>
      </c>
    </row>
    <row r="225" spans="3:16">
      <c r="C225" s="488" t="s">
        <v>1980</v>
      </c>
      <c r="D225" s="489" t="s">
        <v>1710</v>
      </c>
      <c r="E225" s="749"/>
      <c r="F225" s="490">
        <v>46002</v>
      </c>
      <c r="G225" s="489" t="s">
        <v>1712</v>
      </c>
      <c r="H225" s="489" t="s">
        <v>1713</v>
      </c>
      <c r="I225" s="489">
        <v>1050130</v>
      </c>
      <c r="J225" s="489" t="s">
        <v>2061</v>
      </c>
      <c r="K225" s="489" t="s">
        <v>1715</v>
      </c>
      <c r="L225" s="489">
        <v>90617</v>
      </c>
      <c r="M225" s="489" t="s">
        <v>2062</v>
      </c>
      <c r="N225" s="489">
        <v>-36</v>
      </c>
      <c r="O225" s="489">
        <v>-179.74</v>
      </c>
      <c r="P225" s="489">
        <v>0</v>
      </c>
    </row>
    <row r="226" spans="3:16">
      <c r="C226" s="488" t="s">
        <v>1980</v>
      </c>
      <c r="D226" s="489" t="s">
        <v>1710</v>
      </c>
      <c r="E226" s="749"/>
      <c r="F226" s="490">
        <v>46003</v>
      </c>
      <c r="G226" s="489" t="s">
        <v>1712</v>
      </c>
      <c r="H226" s="489" t="s">
        <v>1713</v>
      </c>
      <c r="I226" s="489">
        <v>1050130</v>
      </c>
      <c r="J226" s="489" t="s">
        <v>2063</v>
      </c>
      <c r="K226" s="489" t="s">
        <v>1728</v>
      </c>
      <c r="L226" s="489">
        <v>90656</v>
      </c>
      <c r="M226" s="489" t="s">
        <v>2064</v>
      </c>
      <c r="N226" s="489">
        <v>-12</v>
      </c>
      <c r="O226" s="489">
        <v>-59.92</v>
      </c>
      <c r="P226" s="489">
        <v>0</v>
      </c>
    </row>
    <row r="227" spans="3:16">
      <c r="C227" s="488" t="s">
        <v>1980</v>
      </c>
      <c r="D227" s="489" t="s">
        <v>1710</v>
      </c>
      <c r="E227" s="749"/>
      <c r="F227" s="490">
        <v>46007</v>
      </c>
      <c r="G227" s="489" t="s">
        <v>1712</v>
      </c>
      <c r="H227" s="489" t="s">
        <v>1713</v>
      </c>
      <c r="I227" s="489">
        <v>1050130</v>
      </c>
      <c r="J227" s="489" t="s">
        <v>2065</v>
      </c>
      <c r="K227" s="489" t="s">
        <v>1728</v>
      </c>
      <c r="L227" s="489">
        <v>90829</v>
      </c>
      <c r="M227" s="489" t="s">
        <v>2066</v>
      </c>
      <c r="N227" s="489">
        <v>-36</v>
      </c>
      <c r="O227" s="489">
        <v>-179.74</v>
      </c>
      <c r="P227" s="489">
        <v>0</v>
      </c>
    </row>
    <row r="228" spans="3:16">
      <c r="C228" s="488" t="s">
        <v>1980</v>
      </c>
      <c r="D228" s="489" t="s">
        <v>1710</v>
      </c>
      <c r="E228" s="749"/>
      <c r="F228" s="490">
        <v>46008</v>
      </c>
      <c r="G228" s="489" t="s">
        <v>1712</v>
      </c>
      <c r="H228" s="489" t="s">
        <v>1713</v>
      </c>
      <c r="I228" s="489">
        <v>1050138</v>
      </c>
      <c r="J228" s="489" t="s">
        <v>2067</v>
      </c>
      <c r="K228" s="489" t="s">
        <v>1728</v>
      </c>
      <c r="L228" s="489">
        <v>90871</v>
      </c>
      <c r="M228" s="489" t="s">
        <v>2068</v>
      </c>
      <c r="N228" s="489">
        <v>-72</v>
      </c>
      <c r="O228" s="489">
        <v>-359.48</v>
      </c>
      <c r="P228" s="489">
        <v>0</v>
      </c>
    </row>
    <row r="229" spans="3:16">
      <c r="C229" s="488" t="s">
        <v>1980</v>
      </c>
      <c r="D229" s="489" t="s">
        <v>1710</v>
      </c>
      <c r="E229" s="749"/>
      <c r="F229" s="490">
        <v>46016</v>
      </c>
      <c r="G229" s="489" t="s">
        <v>1712</v>
      </c>
      <c r="H229" s="489" t="s">
        <v>1713</v>
      </c>
      <c r="I229" s="489">
        <v>1050138</v>
      </c>
      <c r="J229" s="489" t="s">
        <v>2069</v>
      </c>
      <c r="K229" s="489" t="s">
        <v>1715</v>
      </c>
      <c r="L229" s="489">
        <v>91129</v>
      </c>
      <c r="M229" s="489" t="s">
        <v>2070</v>
      </c>
      <c r="N229" s="489">
        <v>-12</v>
      </c>
      <c r="O229" s="489">
        <v>-59.92</v>
      </c>
      <c r="P229" s="489">
        <v>0</v>
      </c>
    </row>
    <row r="230" spans="3:16">
      <c r="C230" s="488" t="s">
        <v>1980</v>
      </c>
      <c r="D230" s="489" t="s">
        <v>1710</v>
      </c>
      <c r="E230" s="749"/>
      <c r="F230" s="490">
        <v>46016</v>
      </c>
      <c r="G230" s="489" t="s">
        <v>1712</v>
      </c>
      <c r="H230" s="489" t="s">
        <v>1713</v>
      </c>
      <c r="I230" s="489">
        <v>1050130</v>
      </c>
      <c r="J230" s="489" t="s">
        <v>2071</v>
      </c>
      <c r="K230" s="489" t="s">
        <v>1728</v>
      </c>
      <c r="L230" s="489">
        <v>91134</v>
      </c>
      <c r="M230" s="489" t="s">
        <v>2072</v>
      </c>
      <c r="N230" s="489">
        <v>-36</v>
      </c>
      <c r="O230" s="489">
        <v>-179.74</v>
      </c>
      <c r="P230" s="489">
        <v>0</v>
      </c>
    </row>
    <row r="231" spans="3:16">
      <c r="C231" s="488" t="s">
        <v>1980</v>
      </c>
      <c r="D231" s="489" t="s">
        <v>1710</v>
      </c>
      <c r="E231" s="750"/>
      <c r="F231" s="490">
        <v>46021</v>
      </c>
      <c r="G231" s="489" t="s">
        <v>1712</v>
      </c>
      <c r="H231" s="489" t="s">
        <v>1713</v>
      </c>
      <c r="I231" s="489">
        <v>1050138</v>
      </c>
      <c r="J231" s="489" t="s">
        <v>2073</v>
      </c>
      <c r="K231" s="489" t="s">
        <v>1728</v>
      </c>
      <c r="L231" s="489">
        <v>91274</v>
      </c>
      <c r="M231" s="489" t="s">
        <v>2074</v>
      </c>
      <c r="N231" s="489">
        <v>-24</v>
      </c>
      <c r="O231" s="489">
        <v>-119.82</v>
      </c>
      <c r="P231" s="489">
        <v>0</v>
      </c>
    </row>
    <row r="232" spans="3:16">
      <c r="C232" s="751" t="s">
        <v>2075</v>
      </c>
      <c r="D232" s="752"/>
      <c r="E232" s="752"/>
      <c r="F232" s="752"/>
      <c r="G232" s="752"/>
      <c r="H232" s="752"/>
      <c r="I232" s="752"/>
      <c r="J232" s="752"/>
      <c r="K232" s="752"/>
      <c r="L232" s="752"/>
      <c r="M232" s="753"/>
      <c r="N232" s="493">
        <v>-1327</v>
      </c>
      <c r="O232" s="493">
        <v>-6625.43</v>
      </c>
      <c r="P232" s="492">
        <v>0</v>
      </c>
    </row>
    <row r="233" spans="3:16">
      <c r="C233" s="484" t="s">
        <v>2076</v>
      </c>
      <c r="D233" s="485" t="s">
        <v>1710</v>
      </c>
      <c r="E233" s="748" t="s">
        <v>2077</v>
      </c>
      <c r="F233" s="486">
        <v>45845</v>
      </c>
      <c r="G233" s="485" t="s">
        <v>1712</v>
      </c>
      <c r="H233" s="485" t="s">
        <v>1713</v>
      </c>
      <c r="I233" s="485">
        <v>1050165</v>
      </c>
      <c r="J233" s="485" t="s">
        <v>1902</v>
      </c>
      <c r="K233" s="485" t="s">
        <v>1728</v>
      </c>
      <c r="L233" s="485">
        <v>83915</v>
      </c>
      <c r="M233" s="485" t="s">
        <v>2078</v>
      </c>
      <c r="N233" s="485">
        <v>-24</v>
      </c>
      <c r="O233" s="485">
        <v>-175.47</v>
      </c>
      <c r="P233" s="485">
        <v>0</v>
      </c>
    </row>
    <row r="234" spans="3:16">
      <c r="C234" s="488" t="s">
        <v>2076</v>
      </c>
      <c r="D234" s="489" t="s">
        <v>1710</v>
      </c>
      <c r="E234" s="749"/>
      <c r="F234" s="490">
        <v>45881</v>
      </c>
      <c r="G234" s="489" t="s">
        <v>1712</v>
      </c>
      <c r="H234" s="489" t="s">
        <v>1713</v>
      </c>
      <c r="I234" s="489">
        <v>1050117</v>
      </c>
      <c r="J234" s="489" t="s">
        <v>2079</v>
      </c>
      <c r="K234" s="489" t="s">
        <v>1715</v>
      </c>
      <c r="L234" s="489">
        <v>85472</v>
      </c>
      <c r="M234" s="489" t="s">
        <v>2080</v>
      </c>
      <c r="N234" s="489">
        <v>-12</v>
      </c>
      <c r="O234" s="489">
        <v>-87.74</v>
      </c>
      <c r="P234" s="489">
        <v>0</v>
      </c>
    </row>
    <row r="235" spans="3:16">
      <c r="C235" s="488" t="s">
        <v>2076</v>
      </c>
      <c r="D235" s="489" t="s">
        <v>1710</v>
      </c>
      <c r="E235" s="749"/>
      <c r="F235" s="490">
        <v>45914</v>
      </c>
      <c r="G235" s="489" t="s">
        <v>1712</v>
      </c>
      <c r="H235" s="489" t="s">
        <v>1713</v>
      </c>
      <c r="I235" s="489" t="s">
        <v>1766</v>
      </c>
      <c r="J235" s="489" t="s">
        <v>1767</v>
      </c>
      <c r="K235" s="489">
        <v>10501501500</v>
      </c>
      <c r="L235" s="489" t="s">
        <v>1768</v>
      </c>
      <c r="M235" s="489" t="s">
        <v>2028</v>
      </c>
      <c r="N235" s="489">
        <v>5</v>
      </c>
      <c r="O235" s="489">
        <v>47.93</v>
      </c>
      <c r="P235" s="489">
        <v>0</v>
      </c>
    </row>
    <row r="236" spans="3:16">
      <c r="C236" s="488" t="s">
        <v>2076</v>
      </c>
      <c r="D236" s="489" t="s">
        <v>1710</v>
      </c>
      <c r="E236" s="749"/>
      <c r="F236" s="490">
        <v>45934</v>
      </c>
      <c r="G236" s="489" t="s">
        <v>1712</v>
      </c>
      <c r="H236" s="489" t="s">
        <v>1713</v>
      </c>
      <c r="I236" s="489" t="s">
        <v>1766</v>
      </c>
      <c r="J236" s="489" t="s">
        <v>1767</v>
      </c>
      <c r="K236" s="489">
        <v>10501301500</v>
      </c>
      <c r="L236" s="489" t="s">
        <v>1920</v>
      </c>
      <c r="M236" s="489" t="s">
        <v>2081</v>
      </c>
      <c r="N236" s="489">
        <v>-1</v>
      </c>
      <c r="O236" s="489">
        <v>-5.74</v>
      </c>
      <c r="P236" s="489">
        <v>0</v>
      </c>
    </row>
    <row r="237" spans="3:16">
      <c r="C237" s="488" t="s">
        <v>2076</v>
      </c>
      <c r="D237" s="489" t="s">
        <v>1710</v>
      </c>
      <c r="E237" s="749"/>
      <c r="F237" s="490">
        <v>45935</v>
      </c>
      <c r="G237" s="489" t="s">
        <v>1712</v>
      </c>
      <c r="H237" s="489" t="s">
        <v>1713</v>
      </c>
      <c r="I237" s="489">
        <v>1020110</v>
      </c>
      <c r="J237" s="489" t="s">
        <v>1958</v>
      </c>
      <c r="K237" s="489" t="s">
        <v>1720</v>
      </c>
      <c r="L237" s="489">
        <v>87517</v>
      </c>
      <c r="M237" s="489" t="s">
        <v>2082</v>
      </c>
      <c r="N237" s="489">
        <v>-12</v>
      </c>
      <c r="O237" s="489">
        <v>-68.8</v>
      </c>
      <c r="P237" s="489">
        <v>0</v>
      </c>
    </row>
    <row r="238" spans="3:16">
      <c r="C238" s="488" t="s">
        <v>2076</v>
      </c>
      <c r="D238" s="489" t="s">
        <v>1710</v>
      </c>
      <c r="E238" s="749"/>
      <c r="F238" s="490">
        <v>45947</v>
      </c>
      <c r="G238" s="489" t="s">
        <v>1712</v>
      </c>
      <c r="H238" s="489" t="s">
        <v>1713</v>
      </c>
      <c r="I238" s="489">
        <v>1050134</v>
      </c>
      <c r="J238" s="489" t="s">
        <v>2083</v>
      </c>
      <c r="K238" s="489" t="s">
        <v>1715</v>
      </c>
      <c r="L238" s="489">
        <v>88184</v>
      </c>
      <c r="M238" s="489" t="s">
        <v>2084</v>
      </c>
      <c r="N238" s="489">
        <v>-12</v>
      </c>
      <c r="O238" s="489">
        <v>-68.8</v>
      </c>
      <c r="P238" s="489">
        <v>0</v>
      </c>
    </row>
    <row r="239" spans="3:16">
      <c r="C239" s="488" t="s">
        <v>2076</v>
      </c>
      <c r="D239" s="489" t="s">
        <v>1710</v>
      </c>
      <c r="E239" s="749"/>
      <c r="F239" s="490">
        <v>45955</v>
      </c>
      <c r="G239" s="489" t="s">
        <v>1712</v>
      </c>
      <c r="H239" s="489" t="s">
        <v>1713</v>
      </c>
      <c r="I239" s="489">
        <v>1050165</v>
      </c>
      <c r="J239" s="489" t="s">
        <v>1922</v>
      </c>
      <c r="K239" s="489" t="s">
        <v>1752</v>
      </c>
      <c r="L239" s="489">
        <v>88497</v>
      </c>
      <c r="M239" s="489" t="s">
        <v>2085</v>
      </c>
      <c r="N239" s="489">
        <v>-12</v>
      </c>
      <c r="O239" s="489">
        <v>-68.790000000000006</v>
      </c>
      <c r="P239" s="489">
        <v>0</v>
      </c>
    </row>
    <row r="240" spans="3:16">
      <c r="C240" s="488" t="s">
        <v>2076</v>
      </c>
      <c r="D240" s="489" t="s">
        <v>1710</v>
      </c>
      <c r="E240" s="749"/>
      <c r="F240" s="490">
        <v>45970</v>
      </c>
      <c r="G240" s="489" t="s">
        <v>1712</v>
      </c>
      <c r="H240" s="489" t="s">
        <v>1713</v>
      </c>
      <c r="I240" s="489">
        <v>1040136</v>
      </c>
      <c r="J240" s="489" t="s">
        <v>1968</v>
      </c>
      <c r="K240" s="489" t="s">
        <v>1723</v>
      </c>
      <c r="L240" s="489">
        <v>89179</v>
      </c>
      <c r="M240" s="489" t="s">
        <v>2086</v>
      </c>
      <c r="N240" s="489">
        <v>-1</v>
      </c>
      <c r="O240" s="489">
        <v>-5.74</v>
      </c>
      <c r="P240" s="489">
        <v>0</v>
      </c>
    </row>
    <row r="241" spans="3:16">
      <c r="C241" s="488" t="s">
        <v>2076</v>
      </c>
      <c r="D241" s="489" t="s">
        <v>1710</v>
      </c>
      <c r="E241" s="749"/>
      <c r="F241" s="490">
        <v>45983</v>
      </c>
      <c r="G241" s="489" t="s">
        <v>1712</v>
      </c>
      <c r="H241" s="489" t="s">
        <v>1713</v>
      </c>
      <c r="I241" s="489">
        <v>1050130</v>
      </c>
      <c r="J241" s="489" t="s">
        <v>1781</v>
      </c>
      <c r="K241" s="489" t="s">
        <v>1715</v>
      </c>
      <c r="L241" s="489">
        <v>89743</v>
      </c>
      <c r="M241" s="489" t="s">
        <v>2087</v>
      </c>
      <c r="N241" s="489">
        <v>-12</v>
      </c>
      <c r="O241" s="489">
        <v>-68.8</v>
      </c>
      <c r="P241" s="489">
        <v>0</v>
      </c>
    </row>
    <row r="242" spans="3:16">
      <c r="C242" s="488" t="s">
        <v>2076</v>
      </c>
      <c r="D242" s="489" t="s">
        <v>1710</v>
      </c>
      <c r="E242" s="749"/>
      <c r="F242" s="490">
        <v>45985</v>
      </c>
      <c r="G242" s="489" t="s">
        <v>1712</v>
      </c>
      <c r="H242" s="489" t="s">
        <v>1713</v>
      </c>
      <c r="I242" s="489">
        <v>1050165</v>
      </c>
      <c r="J242" s="489" t="s">
        <v>2088</v>
      </c>
      <c r="K242" s="489" t="s">
        <v>1937</v>
      </c>
      <c r="L242" s="489">
        <v>89829</v>
      </c>
      <c r="M242" s="489" t="s">
        <v>2089</v>
      </c>
      <c r="N242" s="489">
        <v>-1</v>
      </c>
      <c r="O242" s="489">
        <v>-5.73</v>
      </c>
      <c r="P242" s="489">
        <v>0</v>
      </c>
    </row>
    <row r="243" spans="3:16">
      <c r="C243" s="488" t="s">
        <v>2076</v>
      </c>
      <c r="D243" s="489" t="s">
        <v>1710</v>
      </c>
      <c r="E243" s="749"/>
      <c r="F243" s="490">
        <v>45991</v>
      </c>
      <c r="G243" s="489" t="s">
        <v>1712</v>
      </c>
      <c r="H243" s="489" t="s">
        <v>1713</v>
      </c>
      <c r="I243" s="489">
        <v>1050132</v>
      </c>
      <c r="J243" s="489" t="s">
        <v>2090</v>
      </c>
      <c r="K243" s="489" t="s">
        <v>1715</v>
      </c>
      <c r="L243" s="489">
        <v>90146</v>
      </c>
      <c r="M243" s="489" t="s">
        <v>2091</v>
      </c>
      <c r="N243" s="489">
        <v>-12</v>
      </c>
      <c r="O243" s="489">
        <v>-68.8</v>
      </c>
      <c r="P243" s="489">
        <v>0</v>
      </c>
    </row>
    <row r="244" spans="3:16">
      <c r="C244" s="488" t="s">
        <v>2076</v>
      </c>
      <c r="D244" s="489" t="s">
        <v>1710</v>
      </c>
      <c r="E244" s="749"/>
      <c r="F244" s="490">
        <v>46012</v>
      </c>
      <c r="G244" s="489" t="s">
        <v>1712</v>
      </c>
      <c r="H244" s="489" t="s">
        <v>1713</v>
      </c>
      <c r="I244" s="489">
        <v>1050215</v>
      </c>
      <c r="J244" s="489" t="s">
        <v>2092</v>
      </c>
      <c r="K244" s="489" t="s">
        <v>1728</v>
      </c>
      <c r="L244" s="489">
        <v>90997</v>
      </c>
      <c r="M244" s="489" t="s">
        <v>2093</v>
      </c>
      <c r="N244" s="489">
        <v>-12</v>
      </c>
      <c r="O244" s="489">
        <v>-68.8</v>
      </c>
      <c r="P244" s="489">
        <v>0</v>
      </c>
    </row>
    <row r="245" spans="3:16">
      <c r="C245" s="488" t="s">
        <v>2076</v>
      </c>
      <c r="D245" s="489" t="s">
        <v>1710</v>
      </c>
      <c r="E245" s="750"/>
      <c r="F245" s="490">
        <v>46016</v>
      </c>
      <c r="G245" s="489" t="s">
        <v>1712</v>
      </c>
      <c r="H245" s="489" t="s">
        <v>1713</v>
      </c>
      <c r="I245" s="489">
        <v>1050165</v>
      </c>
      <c r="J245" s="489" t="s">
        <v>2094</v>
      </c>
      <c r="K245" s="489" t="s">
        <v>1728</v>
      </c>
      <c r="L245" s="489">
        <v>91118</v>
      </c>
      <c r="M245" s="489" t="s">
        <v>2095</v>
      </c>
      <c r="N245" s="489">
        <v>-9</v>
      </c>
      <c r="O245" s="489">
        <v>-51.6</v>
      </c>
      <c r="P245" s="489">
        <v>0</v>
      </c>
    </row>
    <row r="246" spans="3:16">
      <c r="C246" s="751" t="s">
        <v>2096</v>
      </c>
      <c r="D246" s="752"/>
      <c r="E246" s="752"/>
      <c r="F246" s="752"/>
      <c r="G246" s="752"/>
      <c r="H246" s="752"/>
      <c r="I246" s="752"/>
      <c r="J246" s="752"/>
      <c r="K246" s="752"/>
      <c r="L246" s="752"/>
      <c r="M246" s="753"/>
      <c r="N246" s="492">
        <v>-115</v>
      </c>
      <c r="O246" s="492">
        <v>-696.88</v>
      </c>
      <c r="P246" s="492">
        <v>0</v>
      </c>
    </row>
    <row r="247" spans="3:16">
      <c r="C247" s="484" t="s">
        <v>2097</v>
      </c>
      <c r="D247" s="485" t="s">
        <v>1710</v>
      </c>
      <c r="E247" s="748" t="s">
        <v>1889</v>
      </c>
      <c r="F247" s="486">
        <v>45914</v>
      </c>
      <c r="G247" s="485" t="s">
        <v>1712</v>
      </c>
      <c r="H247" s="485" t="s">
        <v>1713</v>
      </c>
      <c r="I247" s="485" t="s">
        <v>1766</v>
      </c>
      <c r="J247" s="485" t="s">
        <v>1767</v>
      </c>
      <c r="K247" s="485">
        <v>10501501500</v>
      </c>
      <c r="L247" s="485" t="s">
        <v>1768</v>
      </c>
      <c r="M247" s="485" t="s">
        <v>2098</v>
      </c>
      <c r="N247" s="485">
        <v>8</v>
      </c>
      <c r="O247" s="485">
        <v>37.06</v>
      </c>
      <c r="P247" s="485">
        <v>0</v>
      </c>
    </row>
    <row r="248" spans="3:16">
      <c r="C248" s="488" t="s">
        <v>2097</v>
      </c>
      <c r="D248" s="489" t="s">
        <v>1710</v>
      </c>
      <c r="E248" s="749"/>
      <c r="F248" s="490">
        <v>45914</v>
      </c>
      <c r="G248" s="489" t="s">
        <v>1712</v>
      </c>
      <c r="H248" s="489" t="s">
        <v>1713</v>
      </c>
      <c r="I248" s="489" t="s">
        <v>1766</v>
      </c>
      <c r="J248" s="489" t="s">
        <v>1767</v>
      </c>
      <c r="K248" s="489">
        <v>10501501500</v>
      </c>
      <c r="L248" s="489" t="s">
        <v>1768</v>
      </c>
      <c r="M248" s="489" t="s">
        <v>2099</v>
      </c>
      <c r="N248" s="489">
        <v>-16</v>
      </c>
      <c r="O248" s="489">
        <v>-74.12</v>
      </c>
      <c r="P248" s="489">
        <v>0</v>
      </c>
    </row>
    <row r="249" spans="3:16">
      <c r="C249" s="488" t="s">
        <v>2097</v>
      </c>
      <c r="D249" s="489" t="s">
        <v>1710</v>
      </c>
      <c r="E249" s="749"/>
      <c r="F249" s="490">
        <v>45919</v>
      </c>
      <c r="G249" s="489" t="s">
        <v>1712</v>
      </c>
      <c r="H249" s="489" t="s">
        <v>1713</v>
      </c>
      <c r="I249" s="489">
        <v>1050138</v>
      </c>
      <c r="J249" s="489" t="s">
        <v>2100</v>
      </c>
      <c r="K249" s="489" t="s">
        <v>1715</v>
      </c>
      <c r="L249" s="489">
        <v>86952</v>
      </c>
      <c r="M249" s="489" t="s">
        <v>2101</v>
      </c>
      <c r="N249" s="489">
        <v>-12</v>
      </c>
      <c r="O249" s="489">
        <v>-55.6</v>
      </c>
      <c r="P249" s="489">
        <v>0</v>
      </c>
    </row>
    <row r="250" spans="3:16">
      <c r="C250" s="488" t="s">
        <v>2097</v>
      </c>
      <c r="D250" s="489" t="s">
        <v>1710</v>
      </c>
      <c r="E250" s="749"/>
      <c r="F250" s="490">
        <v>45973</v>
      </c>
      <c r="G250" s="489" t="s">
        <v>1712</v>
      </c>
      <c r="H250" s="489" t="s">
        <v>1713</v>
      </c>
      <c r="I250" s="489">
        <v>1050135</v>
      </c>
      <c r="J250" s="489" t="s">
        <v>2102</v>
      </c>
      <c r="K250" s="489" t="s">
        <v>1715</v>
      </c>
      <c r="L250" s="489">
        <v>89291</v>
      </c>
      <c r="M250" s="489" t="s">
        <v>2103</v>
      </c>
      <c r="N250" s="489">
        <v>-12</v>
      </c>
      <c r="O250" s="489">
        <v>-55.59</v>
      </c>
      <c r="P250" s="489">
        <v>0</v>
      </c>
    </row>
    <row r="251" spans="3:16">
      <c r="C251" s="488" t="s">
        <v>2097</v>
      </c>
      <c r="D251" s="489" t="s">
        <v>1710</v>
      </c>
      <c r="E251" s="749"/>
      <c r="F251" s="490">
        <v>45985</v>
      </c>
      <c r="G251" s="489" t="s">
        <v>1712</v>
      </c>
      <c r="H251" s="489" t="s">
        <v>1713</v>
      </c>
      <c r="I251" s="489">
        <v>1050165</v>
      </c>
      <c r="J251" s="489" t="s">
        <v>2088</v>
      </c>
      <c r="K251" s="489" t="s">
        <v>2104</v>
      </c>
      <c r="L251" s="489">
        <v>89829</v>
      </c>
      <c r="M251" s="489" t="s">
        <v>2089</v>
      </c>
      <c r="N251" s="489">
        <v>-12</v>
      </c>
      <c r="O251" s="489">
        <v>-55.59</v>
      </c>
      <c r="P251" s="489">
        <v>0</v>
      </c>
    </row>
    <row r="252" spans="3:16">
      <c r="C252" s="488" t="s">
        <v>2097</v>
      </c>
      <c r="D252" s="489" t="s">
        <v>1710</v>
      </c>
      <c r="E252" s="749"/>
      <c r="F252" s="490">
        <v>45993</v>
      </c>
      <c r="G252" s="489" t="s">
        <v>1712</v>
      </c>
      <c r="H252" s="489" t="s">
        <v>1713</v>
      </c>
      <c r="I252" s="489">
        <v>1050165</v>
      </c>
      <c r="J252" s="489" t="s">
        <v>2088</v>
      </c>
      <c r="K252" s="489" t="s">
        <v>1728</v>
      </c>
      <c r="L252" s="489">
        <v>90231</v>
      </c>
      <c r="M252" s="489" t="s">
        <v>2105</v>
      </c>
      <c r="N252" s="489">
        <v>-12</v>
      </c>
      <c r="O252" s="489">
        <v>-55.59</v>
      </c>
      <c r="P252" s="489">
        <v>0</v>
      </c>
    </row>
    <row r="253" spans="3:16">
      <c r="C253" s="488" t="s">
        <v>2097</v>
      </c>
      <c r="D253" s="489" t="s">
        <v>1710</v>
      </c>
      <c r="E253" s="750"/>
      <c r="F253" s="490">
        <v>46005</v>
      </c>
      <c r="G253" s="489" t="s">
        <v>1712</v>
      </c>
      <c r="H253" s="489" t="s">
        <v>1713</v>
      </c>
      <c r="I253" s="489">
        <v>1050138</v>
      </c>
      <c r="J253" s="489" t="s">
        <v>2106</v>
      </c>
      <c r="K253" s="489" t="s">
        <v>1728</v>
      </c>
      <c r="L253" s="489">
        <v>90335</v>
      </c>
      <c r="M253" s="489" t="s">
        <v>2107</v>
      </c>
      <c r="N253" s="489">
        <v>-2</v>
      </c>
      <c r="O253" s="489">
        <v>-9.27</v>
      </c>
      <c r="P253" s="489">
        <v>0</v>
      </c>
    </row>
    <row r="254" spans="3:16">
      <c r="C254" s="751" t="s">
        <v>2108</v>
      </c>
      <c r="D254" s="752"/>
      <c r="E254" s="752"/>
      <c r="F254" s="752"/>
      <c r="G254" s="752"/>
      <c r="H254" s="752"/>
      <c r="I254" s="752"/>
      <c r="J254" s="752"/>
      <c r="K254" s="752"/>
      <c r="L254" s="752"/>
      <c r="M254" s="753"/>
      <c r="N254" s="492">
        <v>-58</v>
      </c>
      <c r="O254" s="492">
        <v>-268.7</v>
      </c>
      <c r="P254" s="492">
        <v>0</v>
      </c>
    </row>
    <row r="255" spans="3:16">
      <c r="C255" s="484" t="s">
        <v>2109</v>
      </c>
      <c r="D255" s="485" t="s">
        <v>1710</v>
      </c>
      <c r="E255" s="748" t="s">
        <v>1889</v>
      </c>
      <c r="F255" s="486">
        <v>45876</v>
      </c>
      <c r="G255" s="485" t="s">
        <v>1712</v>
      </c>
      <c r="H255" s="485" t="s">
        <v>1713</v>
      </c>
      <c r="I255" s="485">
        <v>1050136</v>
      </c>
      <c r="J255" s="485" t="s">
        <v>2110</v>
      </c>
      <c r="K255" s="485" t="s">
        <v>1715</v>
      </c>
      <c r="L255" s="485" t="s">
        <v>2111</v>
      </c>
      <c r="M255" s="485" t="s">
        <v>2112</v>
      </c>
      <c r="N255" s="485">
        <v>-1</v>
      </c>
      <c r="O255" s="485">
        <v>-635</v>
      </c>
      <c r="P255" s="485">
        <v>0</v>
      </c>
    </row>
    <row r="256" spans="3:16">
      <c r="C256" s="488" t="s">
        <v>2109</v>
      </c>
      <c r="D256" s="489" t="s">
        <v>1710</v>
      </c>
      <c r="E256" s="749"/>
      <c r="F256" s="490">
        <v>45942</v>
      </c>
      <c r="G256" s="489" t="s">
        <v>1712</v>
      </c>
      <c r="H256" s="489" t="s">
        <v>1713</v>
      </c>
      <c r="I256" s="489" t="s">
        <v>1766</v>
      </c>
      <c r="J256" s="489" t="s">
        <v>1767</v>
      </c>
      <c r="K256" s="489">
        <v>10501361500</v>
      </c>
      <c r="L256" s="489" t="s">
        <v>1768</v>
      </c>
      <c r="M256" s="489" t="s">
        <v>2113</v>
      </c>
      <c r="N256" s="489">
        <v>1</v>
      </c>
      <c r="O256" s="489">
        <v>635</v>
      </c>
      <c r="P256" s="489">
        <v>0</v>
      </c>
    </row>
    <row r="257" spans="3:16">
      <c r="C257" s="488" t="s">
        <v>2109</v>
      </c>
      <c r="D257" s="489" t="s">
        <v>1710</v>
      </c>
      <c r="E257" s="750"/>
      <c r="F257" s="490">
        <v>45973</v>
      </c>
      <c r="G257" s="489" t="s">
        <v>1712</v>
      </c>
      <c r="H257" s="489" t="s">
        <v>1713</v>
      </c>
      <c r="I257" s="489">
        <v>1050136</v>
      </c>
      <c r="J257" s="489" t="s">
        <v>2114</v>
      </c>
      <c r="K257" s="489" t="s">
        <v>1728</v>
      </c>
      <c r="L257" s="489" t="s">
        <v>2115</v>
      </c>
      <c r="M257" s="489" t="s">
        <v>2116</v>
      </c>
      <c r="N257" s="489">
        <v>-1</v>
      </c>
      <c r="O257" s="489">
        <v>-635</v>
      </c>
      <c r="P257" s="489">
        <v>0</v>
      </c>
    </row>
    <row r="258" spans="3:16">
      <c r="C258" s="751" t="s">
        <v>2117</v>
      </c>
      <c r="D258" s="752"/>
      <c r="E258" s="752"/>
      <c r="F258" s="752"/>
      <c r="G258" s="752"/>
      <c r="H258" s="752"/>
      <c r="I258" s="752"/>
      <c r="J258" s="752"/>
      <c r="K258" s="752"/>
      <c r="L258" s="752"/>
      <c r="M258" s="753"/>
      <c r="N258" s="492">
        <v>-1</v>
      </c>
      <c r="O258" s="492">
        <v>-635</v>
      </c>
      <c r="P258" s="492">
        <v>0</v>
      </c>
    </row>
    <row r="259" spans="3:16">
      <c r="C259" s="484" t="s">
        <v>2118</v>
      </c>
      <c r="D259" s="485" t="s">
        <v>1710</v>
      </c>
      <c r="E259" s="748" t="s">
        <v>1711</v>
      </c>
      <c r="F259" s="486">
        <v>45864</v>
      </c>
      <c r="G259" s="485" t="s">
        <v>1712</v>
      </c>
      <c r="H259" s="485" t="s">
        <v>1713</v>
      </c>
      <c r="I259" s="485">
        <v>1050130</v>
      </c>
      <c r="J259" s="485" t="s">
        <v>2119</v>
      </c>
      <c r="K259" s="485" t="s">
        <v>1752</v>
      </c>
      <c r="L259" s="485">
        <v>84512</v>
      </c>
      <c r="M259" s="485" t="s">
        <v>2120</v>
      </c>
      <c r="N259" s="485">
        <v>-3</v>
      </c>
      <c r="O259" s="485">
        <v>-755.02</v>
      </c>
      <c r="P259" s="485">
        <v>0</v>
      </c>
    </row>
    <row r="260" spans="3:16">
      <c r="C260" s="488" t="s">
        <v>2118</v>
      </c>
      <c r="D260" s="489" t="s">
        <v>1710</v>
      </c>
      <c r="E260" s="749"/>
      <c r="F260" s="490">
        <v>45864</v>
      </c>
      <c r="G260" s="489" t="s">
        <v>1712</v>
      </c>
      <c r="H260" s="489" t="s">
        <v>1713</v>
      </c>
      <c r="I260" s="489">
        <v>1050130</v>
      </c>
      <c r="J260" s="489" t="s">
        <v>2121</v>
      </c>
      <c r="K260" s="489" t="s">
        <v>1728</v>
      </c>
      <c r="L260" s="489">
        <v>84597</v>
      </c>
      <c r="M260" s="489" t="s">
        <v>2122</v>
      </c>
      <c r="N260" s="489">
        <v>-4</v>
      </c>
      <c r="O260" s="491">
        <v>-1006.69</v>
      </c>
      <c r="P260" s="489">
        <v>0</v>
      </c>
    </row>
    <row r="261" spans="3:16">
      <c r="C261" s="488" t="s">
        <v>2118</v>
      </c>
      <c r="D261" s="489" t="s">
        <v>1710</v>
      </c>
      <c r="E261" s="749"/>
      <c r="F261" s="490">
        <v>45889</v>
      </c>
      <c r="G261" s="489" t="s">
        <v>1712</v>
      </c>
      <c r="H261" s="489" t="s">
        <v>1713</v>
      </c>
      <c r="I261" s="489">
        <v>1050133</v>
      </c>
      <c r="J261" s="489" t="s">
        <v>2123</v>
      </c>
      <c r="K261" s="489" t="s">
        <v>1715</v>
      </c>
      <c r="L261" s="489">
        <v>85819</v>
      </c>
      <c r="M261" s="489" t="s">
        <v>2124</v>
      </c>
      <c r="N261" s="489">
        <v>-1</v>
      </c>
      <c r="O261" s="489">
        <v>-251.68</v>
      </c>
      <c r="P261" s="489">
        <v>0</v>
      </c>
    </row>
    <row r="262" spans="3:16">
      <c r="C262" s="488" t="s">
        <v>2118</v>
      </c>
      <c r="D262" s="489" t="s">
        <v>1710</v>
      </c>
      <c r="E262" s="749"/>
      <c r="F262" s="490">
        <v>45898</v>
      </c>
      <c r="G262" s="489" t="s">
        <v>1712</v>
      </c>
      <c r="H262" s="489" t="s">
        <v>1713</v>
      </c>
      <c r="I262" s="489">
        <v>1050130</v>
      </c>
      <c r="J262" s="489" t="s">
        <v>2125</v>
      </c>
      <c r="K262" s="489" t="s">
        <v>1728</v>
      </c>
      <c r="L262" s="489">
        <v>86224</v>
      </c>
      <c r="M262" s="489" t="s">
        <v>2126</v>
      </c>
      <c r="N262" s="489">
        <v>-1</v>
      </c>
      <c r="O262" s="489">
        <v>-251.67</v>
      </c>
      <c r="P262" s="489">
        <v>0</v>
      </c>
    </row>
    <row r="263" spans="3:16">
      <c r="C263" s="488" t="s">
        <v>2118</v>
      </c>
      <c r="D263" s="489" t="s">
        <v>1710</v>
      </c>
      <c r="E263" s="749"/>
      <c r="F263" s="490">
        <v>45909</v>
      </c>
      <c r="G263" s="489" t="s">
        <v>1712</v>
      </c>
      <c r="H263" s="489" t="s">
        <v>1713</v>
      </c>
      <c r="I263" s="489">
        <v>1050130</v>
      </c>
      <c r="J263" s="489" t="s">
        <v>2127</v>
      </c>
      <c r="K263" s="489" t="s">
        <v>1715</v>
      </c>
      <c r="L263" s="489">
        <v>86589</v>
      </c>
      <c r="M263" s="489" t="s">
        <v>2128</v>
      </c>
      <c r="N263" s="489">
        <v>-4</v>
      </c>
      <c r="O263" s="491">
        <v>-1006.71</v>
      </c>
      <c r="P263" s="489">
        <v>0</v>
      </c>
    </row>
    <row r="264" spans="3:16">
      <c r="C264" s="488" t="s">
        <v>2118</v>
      </c>
      <c r="D264" s="489" t="s">
        <v>1710</v>
      </c>
      <c r="E264" s="749"/>
      <c r="F264" s="490">
        <v>45938</v>
      </c>
      <c r="G264" s="489" t="s">
        <v>1712</v>
      </c>
      <c r="H264" s="489" t="s">
        <v>1713</v>
      </c>
      <c r="I264" s="489">
        <v>1050130</v>
      </c>
      <c r="J264" s="489" t="s">
        <v>2129</v>
      </c>
      <c r="K264" s="489" t="s">
        <v>1715</v>
      </c>
      <c r="L264" s="489">
        <v>87761</v>
      </c>
      <c r="M264" s="489" t="s">
        <v>2130</v>
      </c>
      <c r="N264" s="489">
        <v>-1</v>
      </c>
      <c r="O264" s="489">
        <v>-251.68</v>
      </c>
      <c r="P264" s="489">
        <v>0</v>
      </c>
    </row>
    <row r="265" spans="3:16">
      <c r="C265" s="488" t="s">
        <v>2118</v>
      </c>
      <c r="D265" s="489" t="s">
        <v>1710</v>
      </c>
      <c r="E265" s="749"/>
      <c r="F265" s="490">
        <v>45939</v>
      </c>
      <c r="G265" s="489" t="s">
        <v>1712</v>
      </c>
      <c r="H265" s="489" t="s">
        <v>1713</v>
      </c>
      <c r="I265" s="489">
        <v>1050133</v>
      </c>
      <c r="J265" s="489" t="s">
        <v>2131</v>
      </c>
      <c r="K265" s="489" t="s">
        <v>1728</v>
      </c>
      <c r="L265" s="489">
        <v>87804</v>
      </c>
      <c r="M265" s="489" t="s">
        <v>2132</v>
      </c>
      <c r="N265" s="489">
        <v>-1</v>
      </c>
      <c r="O265" s="489">
        <v>-251.67</v>
      </c>
      <c r="P265" s="489">
        <v>0</v>
      </c>
    </row>
    <row r="266" spans="3:16">
      <c r="C266" s="488" t="s">
        <v>2118</v>
      </c>
      <c r="D266" s="489" t="s">
        <v>1710</v>
      </c>
      <c r="E266" s="749"/>
      <c r="F266" s="490">
        <v>45949</v>
      </c>
      <c r="G266" s="489" t="s">
        <v>1712</v>
      </c>
      <c r="H266" s="489" t="s">
        <v>1713</v>
      </c>
      <c r="I266" s="489">
        <v>1050130</v>
      </c>
      <c r="J266" s="489" t="s">
        <v>2133</v>
      </c>
      <c r="K266" s="489" t="s">
        <v>1715</v>
      </c>
      <c r="L266" s="489">
        <v>88277</v>
      </c>
      <c r="M266" s="489" t="s">
        <v>2134</v>
      </c>
      <c r="N266" s="489">
        <v>-1</v>
      </c>
      <c r="O266" s="489">
        <v>-251.68</v>
      </c>
      <c r="P266" s="489">
        <v>0</v>
      </c>
    </row>
    <row r="267" spans="3:16">
      <c r="C267" s="488" t="s">
        <v>2118</v>
      </c>
      <c r="D267" s="489" t="s">
        <v>1710</v>
      </c>
      <c r="E267" s="749"/>
      <c r="F267" s="490">
        <v>45954</v>
      </c>
      <c r="G267" s="489" t="s">
        <v>1712</v>
      </c>
      <c r="H267" s="489" t="s">
        <v>1713</v>
      </c>
      <c r="I267" s="489">
        <v>1050130</v>
      </c>
      <c r="J267" s="489" t="s">
        <v>2135</v>
      </c>
      <c r="K267" s="489" t="s">
        <v>1715</v>
      </c>
      <c r="L267" s="489">
        <v>88488</v>
      </c>
      <c r="M267" s="489" t="s">
        <v>2136</v>
      </c>
      <c r="N267" s="489">
        <v>-1</v>
      </c>
      <c r="O267" s="489">
        <v>-251.68</v>
      </c>
      <c r="P267" s="489">
        <v>0</v>
      </c>
    </row>
    <row r="268" spans="3:16">
      <c r="C268" s="488" t="s">
        <v>2118</v>
      </c>
      <c r="D268" s="489" t="s">
        <v>1710</v>
      </c>
      <c r="E268" s="749"/>
      <c r="F268" s="490">
        <v>45981</v>
      </c>
      <c r="G268" s="489" t="s">
        <v>1712</v>
      </c>
      <c r="H268" s="489" t="s">
        <v>1713</v>
      </c>
      <c r="I268" s="489">
        <v>1050130</v>
      </c>
      <c r="J268" s="489" t="s">
        <v>1778</v>
      </c>
      <c r="K268" s="489" t="s">
        <v>1937</v>
      </c>
      <c r="L268" s="489">
        <v>89609</v>
      </c>
      <c r="M268" s="489" t="s">
        <v>2137</v>
      </c>
      <c r="N268" s="489">
        <v>-2</v>
      </c>
      <c r="O268" s="489">
        <v>-503.35</v>
      </c>
      <c r="P268" s="489">
        <v>0</v>
      </c>
    </row>
    <row r="269" spans="3:16">
      <c r="C269" s="488" t="s">
        <v>2118</v>
      </c>
      <c r="D269" s="489" t="s">
        <v>1710</v>
      </c>
      <c r="E269" s="749"/>
      <c r="F269" s="490">
        <v>45984</v>
      </c>
      <c r="G269" s="489" t="s">
        <v>1712</v>
      </c>
      <c r="H269" s="489" t="s">
        <v>1713</v>
      </c>
      <c r="I269" s="489">
        <v>1050130</v>
      </c>
      <c r="J269" s="489" t="s">
        <v>2138</v>
      </c>
      <c r="K269" s="489" t="s">
        <v>1715</v>
      </c>
      <c r="L269" s="489">
        <v>89654</v>
      </c>
      <c r="M269" s="489" t="s">
        <v>2139</v>
      </c>
      <c r="N269" s="489">
        <v>-4</v>
      </c>
      <c r="O269" s="491">
        <v>-1006.71</v>
      </c>
      <c r="P269" s="489">
        <v>0</v>
      </c>
    </row>
    <row r="270" spans="3:16">
      <c r="C270" s="488" t="s">
        <v>2118</v>
      </c>
      <c r="D270" s="489" t="s">
        <v>1710</v>
      </c>
      <c r="E270" s="749"/>
      <c r="F270" s="490">
        <v>46000</v>
      </c>
      <c r="G270" s="489" t="s">
        <v>1712</v>
      </c>
      <c r="H270" s="489" t="s">
        <v>1713</v>
      </c>
      <c r="I270" s="489">
        <v>1050133</v>
      </c>
      <c r="J270" s="489" t="s">
        <v>2140</v>
      </c>
      <c r="K270" s="489" t="s">
        <v>1728</v>
      </c>
      <c r="L270" s="489">
        <v>90481</v>
      </c>
      <c r="M270" s="489" t="s">
        <v>2141</v>
      </c>
      <c r="N270" s="489">
        <v>-1</v>
      </c>
      <c r="O270" s="489">
        <v>-251.68</v>
      </c>
      <c r="P270" s="489">
        <v>0</v>
      </c>
    </row>
    <row r="271" spans="3:16">
      <c r="C271" s="488" t="s">
        <v>2118</v>
      </c>
      <c r="D271" s="489" t="s">
        <v>1710</v>
      </c>
      <c r="E271" s="749"/>
      <c r="F271" s="490">
        <v>46002</v>
      </c>
      <c r="G271" s="489" t="s">
        <v>1712</v>
      </c>
      <c r="H271" s="489" t="s">
        <v>1713</v>
      </c>
      <c r="I271" s="489">
        <v>1050130</v>
      </c>
      <c r="J271" s="489" t="s">
        <v>2142</v>
      </c>
      <c r="K271" s="489" t="s">
        <v>1715</v>
      </c>
      <c r="L271" s="489">
        <v>90555</v>
      </c>
      <c r="M271" s="489" t="s">
        <v>2143</v>
      </c>
      <c r="N271" s="489">
        <v>-1</v>
      </c>
      <c r="O271" s="489">
        <v>-251.67</v>
      </c>
      <c r="P271" s="489">
        <v>0</v>
      </c>
    </row>
    <row r="272" spans="3:16">
      <c r="C272" s="488" t="s">
        <v>2118</v>
      </c>
      <c r="D272" s="489" t="s">
        <v>1710</v>
      </c>
      <c r="E272" s="750"/>
      <c r="F272" s="490">
        <v>46018</v>
      </c>
      <c r="G272" s="489" t="s">
        <v>1712</v>
      </c>
      <c r="H272" s="489" t="s">
        <v>1713</v>
      </c>
      <c r="I272" s="489">
        <v>1050130</v>
      </c>
      <c r="J272" s="489" t="s">
        <v>2144</v>
      </c>
      <c r="K272" s="489" t="s">
        <v>1728</v>
      </c>
      <c r="L272" s="489">
        <v>91209</v>
      </c>
      <c r="M272" s="489" t="s">
        <v>2145</v>
      </c>
      <c r="N272" s="489">
        <v>-1</v>
      </c>
      <c r="O272" s="489">
        <v>-251.68</v>
      </c>
      <c r="P272" s="489">
        <v>0</v>
      </c>
    </row>
    <row r="273" spans="3:16">
      <c r="C273" s="751" t="s">
        <v>2146</v>
      </c>
      <c r="D273" s="752"/>
      <c r="E273" s="752"/>
      <c r="F273" s="752"/>
      <c r="G273" s="752"/>
      <c r="H273" s="752"/>
      <c r="I273" s="752"/>
      <c r="J273" s="752"/>
      <c r="K273" s="752"/>
      <c r="L273" s="752"/>
      <c r="M273" s="753"/>
      <c r="N273" s="492">
        <v>-26</v>
      </c>
      <c r="O273" s="493">
        <v>-6543.57</v>
      </c>
      <c r="P273" s="492">
        <v>0</v>
      </c>
    </row>
    <row r="274" spans="3:16">
      <c r="C274" s="484" t="s">
        <v>2147</v>
      </c>
      <c r="D274" s="485" t="s">
        <v>1710</v>
      </c>
      <c r="E274" s="485" t="s">
        <v>1711</v>
      </c>
      <c r="F274" s="486">
        <v>46002</v>
      </c>
      <c r="G274" s="485" t="s">
        <v>1712</v>
      </c>
      <c r="H274" s="485" t="s">
        <v>1713</v>
      </c>
      <c r="I274" s="485">
        <v>1050138</v>
      </c>
      <c r="J274" s="485" t="s">
        <v>1722</v>
      </c>
      <c r="K274" s="485" t="s">
        <v>1728</v>
      </c>
      <c r="L274" s="485" t="s">
        <v>2148</v>
      </c>
      <c r="M274" s="485" t="s">
        <v>2149</v>
      </c>
      <c r="N274" s="485">
        <v>-1</v>
      </c>
      <c r="O274" s="487">
        <v>-1063.81</v>
      </c>
      <c r="P274" s="485">
        <v>0</v>
      </c>
    </row>
    <row r="275" spans="3:16">
      <c r="C275" s="751" t="s">
        <v>2150</v>
      </c>
      <c r="D275" s="752"/>
      <c r="E275" s="752"/>
      <c r="F275" s="752"/>
      <c r="G275" s="752"/>
      <c r="H275" s="752"/>
      <c r="I275" s="752"/>
      <c r="J275" s="752"/>
      <c r="K275" s="752"/>
      <c r="L275" s="752"/>
      <c r="M275" s="753"/>
      <c r="N275" s="492">
        <v>-1</v>
      </c>
      <c r="O275" s="493">
        <v>-1063.81</v>
      </c>
      <c r="P275" s="492">
        <v>0</v>
      </c>
    </row>
    <row r="276" spans="3:16">
      <c r="C276" s="484" t="s">
        <v>2151</v>
      </c>
      <c r="D276" s="485" t="s">
        <v>1710</v>
      </c>
      <c r="E276" s="748" t="s">
        <v>1711</v>
      </c>
      <c r="F276" s="486">
        <v>45876</v>
      </c>
      <c r="G276" s="485" t="s">
        <v>1712</v>
      </c>
      <c r="H276" s="485" t="s">
        <v>1713</v>
      </c>
      <c r="I276" s="485">
        <v>1050132</v>
      </c>
      <c r="J276" s="485" t="s">
        <v>2152</v>
      </c>
      <c r="K276" s="485" t="s">
        <v>1715</v>
      </c>
      <c r="L276" s="485">
        <v>85222</v>
      </c>
      <c r="M276" s="485" t="s">
        <v>2153</v>
      </c>
      <c r="N276" s="485">
        <v>-3</v>
      </c>
      <c r="O276" s="487">
        <v>-3131.45</v>
      </c>
      <c r="P276" s="485">
        <v>0</v>
      </c>
    </row>
    <row r="277" spans="3:16">
      <c r="C277" s="488" t="s">
        <v>2151</v>
      </c>
      <c r="D277" s="489" t="s">
        <v>1710</v>
      </c>
      <c r="E277" s="750"/>
      <c r="F277" s="490">
        <v>45946</v>
      </c>
      <c r="G277" s="489" t="s">
        <v>1712</v>
      </c>
      <c r="H277" s="489" t="s">
        <v>1713</v>
      </c>
      <c r="I277" s="489">
        <v>1050132</v>
      </c>
      <c r="J277" s="489" t="s">
        <v>2154</v>
      </c>
      <c r="K277" s="489" t="s">
        <v>1728</v>
      </c>
      <c r="L277" s="489">
        <v>88026</v>
      </c>
      <c r="M277" s="489" t="s">
        <v>2155</v>
      </c>
      <c r="N277" s="489">
        <v>-4</v>
      </c>
      <c r="O277" s="491">
        <v>-4200.83</v>
      </c>
      <c r="P277" s="489">
        <v>0</v>
      </c>
    </row>
    <row r="278" spans="3:16">
      <c r="C278" s="751" t="s">
        <v>2156</v>
      </c>
      <c r="D278" s="752"/>
      <c r="E278" s="752"/>
      <c r="F278" s="752"/>
      <c r="G278" s="752"/>
      <c r="H278" s="752"/>
      <c r="I278" s="752"/>
      <c r="J278" s="752"/>
      <c r="K278" s="752"/>
      <c r="L278" s="752"/>
      <c r="M278" s="753"/>
      <c r="N278" s="492">
        <v>-7</v>
      </c>
      <c r="O278" s="493">
        <v>-7332.28</v>
      </c>
      <c r="P278" s="492">
        <v>0</v>
      </c>
    </row>
    <row r="279" spans="3:16">
      <c r="C279" s="484" t="s">
        <v>2157</v>
      </c>
      <c r="D279" s="485" t="s">
        <v>1710</v>
      </c>
      <c r="E279" s="748" t="s">
        <v>1711</v>
      </c>
      <c r="F279" s="486">
        <v>45854</v>
      </c>
      <c r="G279" s="485" t="s">
        <v>1712</v>
      </c>
      <c r="H279" s="485" t="s">
        <v>1713</v>
      </c>
      <c r="I279" s="485">
        <v>1050132</v>
      </c>
      <c r="J279" s="485" t="s">
        <v>2158</v>
      </c>
      <c r="K279" s="485" t="s">
        <v>1752</v>
      </c>
      <c r="L279" s="485">
        <v>84235</v>
      </c>
      <c r="M279" s="485" t="s">
        <v>2159</v>
      </c>
      <c r="N279" s="485">
        <v>-1</v>
      </c>
      <c r="O279" s="487">
        <v>-1020.98</v>
      </c>
      <c r="P279" s="485">
        <v>0</v>
      </c>
    </row>
    <row r="280" spans="3:16">
      <c r="C280" s="488" t="s">
        <v>2157</v>
      </c>
      <c r="D280" s="489" t="s">
        <v>1710</v>
      </c>
      <c r="E280" s="750"/>
      <c r="F280" s="490">
        <v>45946</v>
      </c>
      <c r="G280" s="489" t="s">
        <v>1712</v>
      </c>
      <c r="H280" s="489" t="s">
        <v>1713</v>
      </c>
      <c r="I280" s="489">
        <v>1050132</v>
      </c>
      <c r="J280" s="489" t="s">
        <v>2154</v>
      </c>
      <c r="K280" s="489" t="s">
        <v>1946</v>
      </c>
      <c r="L280" s="489">
        <v>88026</v>
      </c>
      <c r="M280" s="489" t="s">
        <v>2155</v>
      </c>
      <c r="N280" s="489">
        <v>-1</v>
      </c>
      <c r="O280" s="491">
        <v>-1020.99</v>
      </c>
      <c r="P280" s="489">
        <v>0</v>
      </c>
    </row>
    <row r="281" spans="3:16">
      <c r="C281" s="751" t="s">
        <v>2160</v>
      </c>
      <c r="D281" s="752"/>
      <c r="E281" s="752"/>
      <c r="F281" s="752"/>
      <c r="G281" s="752"/>
      <c r="H281" s="752"/>
      <c r="I281" s="752"/>
      <c r="J281" s="752"/>
      <c r="K281" s="752"/>
      <c r="L281" s="752"/>
      <c r="M281" s="753"/>
      <c r="N281" s="492">
        <v>-2</v>
      </c>
      <c r="O281" s="493">
        <v>-2041.97</v>
      </c>
      <c r="P281" s="492">
        <v>0</v>
      </c>
    </row>
    <row r="282" spans="3:16">
      <c r="C282" s="484" t="s">
        <v>2161</v>
      </c>
      <c r="D282" s="485" t="s">
        <v>1710</v>
      </c>
      <c r="E282" s="485" t="s">
        <v>1711</v>
      </c>
      <c r="F282" s="486">
        <v>45854</v>
      </c>
      <c r="G282" s="485" t="s">
        <v>1712</v>
      </c>
      <c r="H282" s="485" t="s">
        <v>1713</v>
      </c>
      <c r="I282" s="485">
        <v>1050130</v>
      </c>
      <c r="J282" s="485" t="s">
        <v>2162</v>
      </c>
      <c r="K282" s="485" t="s">
        <v>1715</v>
      </c>
      <c r="L282" s="485">
        <v>84242</v>
      </c>
      <c r="M282" s="485" t="s">
        <v>2163</v>
      </c>
      <c r="N282" s="485">
        <v>-1</v>
      </c>
      <c r="O282" s="485">
        <v>-157.41</v>
      </c>
      <c r="P282" s="485">
        <v>0</v>
      </c>
    </row>
    <row r="283" spans="3:16">
      <c r="C283" s="751" t="s">
        <v>2164</v>
      </c>
      <c r="D283" s="752"/>
      <c r="E283" s="752"/>
      <c r="F283" s="752"/>
      <c r="G283" s="752"/>
      <c r="H283" s="752"/>
      <c r="I283" s="752"/>
      <c r="J283" s="752"/>
      <c r="K283" s="752"/>
      <c r="L283" s="752"/>
      <c r="M283" s="753"/>
      <c r="N283" s="492">
        <v>-1</v>
      </c>
      <c r="O283" s="492">
        <v>-157.41</v>
      </c>
      <c r="P283" s="492">
        <v>0</v>
      </c>
    </row>
    <row r="284" spans="3:16">
      <c r="C284" s="484" t="s">
        <v>2165</v>
      </c>
      <c r="D284" s="485" t="s">
        <v>1710</v>
      </c>
      <c r="E284" s="748" t="s">
        <v>2166</v>
      </c>
      <c r="F284" s="486">
        <v>45847</v>
      </c>
      <c r="G284" s="485" t="s">
        <v>1712</v>
      </c>
      <c r="H284" s="485" t="s">
        <v>1713</v>
      </c>
      <c r="I284" s="485">
        <v>1050136</v>
      </c>
      <c r="J284" s="485" t="s">
        <v>2167</v>
      </c>
      <c r="K284" s="485" t="s">
        <v>1728</v>
      </c>
      <c r="L284" s="485">
        <v>83965</v>
      </c>
      <c r="M284" s="485" t="s">
        <v>2168</v>
      </c>
      <c r="N284" s="485">
        <v>-2</v>
      </c>
      <c r="O284" s="485">
        <v>-25.78</v>
      </c>
      <c r="P284" s="485">
        <v>0</v>
      </c>
    </row>
    <row r="285" spans="3:16">
      <c r="C285" s="488" t="s">
        <v>2165</v>
      </c>
      <c r="D285" s="489" t="s">
        <v>1710</v>
      </c>
      <c r="E285" s="749"/>
      <c r="F285" s="490">
        <v>45891</v>
      </c>
      <c r="G285" s="489" t="s">
        <v>1712</v>
      </c>
      <c r="H285" s="489" t="s">
        <v>1713</v>
      </c>
      <c r="I285" s="489">
        <v>1040132</v>
      </c>
      <c r="J285" s="489" t="s">
        <v>2169</v>
      </c>
      <c r="K285" s="489" t="s">
        <v>1715</v>
      </c>
      <c r="L285" s="489">
        <v>85933</v>
      </c>
      <c r="M285" s="489" t="s">
        <v>2170</v>
      </c>
      <c r="N285" s="489">
        <v>-1</v>
      </c>
      <c r="O285" s="489">
        <v>-12.89</v>
      </c>
      <c r="P285" s="489">
        <v>0</v>
      </c>
    </row>
    <row r="286" spans="3:16">
      <c r="C286" s="488" t="s">
        <v>2165</v>
      </c>
      <c r="D286" s="489" t="s">
        <v>1710</v>
      </c>
      <c r="E286" s="749"/>
      <c r="F286" s="490">
        <v>45907</v>
      </c>
      <c r="G286" s="489" t="s">
        <v>1712</v>
      </c>
      <c r="H286" s="489" t="s">
        <v>1713</v>
      </c>
      <c r="I286" s="489">
        <v>1040132</v>
      </c>
      <c r="J286" s="489" t="s">
        <v>2169</v>
      </c>
      <c r="K286" s="489" t="s">
        <v>1715</v>
      </c>
      <c r="L286" s="489">
        <v>86510</v>
      </c>
      <c r="M286" s="489" t="s">
        <v>2171</v>
      </c>
      <c r="N286" s="489">
        <v>-1</v>
      </c>
      <c r="O286" s="489">
        <v>-12.89</v>
      </c>
      <c r="P286" s="489">
        <v>0</v>
      </c>
    </row>
    <row r="287" spans="3:16">
      <c r="C287" s="488" t="s">
        <v>2165</v>
      </c>
      <c r="D287" s="489" t="s">
        <v>1710</v>
      </c>
      <c r="E287" s="749"/>
      <c r="F287" s="490">
        <v>45942</v>
      </c>
      <c r="G287" s="489" t="s">
        <v>1712</v>
      </c>
      <c r="H287" s="489" t="s">
        <v>1713</v>
      </c>
      <c r="I287" s="489">
        <v>1050132</v>
      </c>
      <c r="J287" s="489" t="s">
        <v>2172</v>
      </c>
      <c r="K287" s="489" t="s">
        <v>1728</v>
      </c>
      <c r="L287" s="489">
        <v>87919</v>
      </c>
      <c r="M287" s="489" t="s">
        <v>2173</v>
      </c>
      <c r="N287" s="489">
        <v>-1</v>
      </c>
      <c r="O287" s="489">
        <v>-12.89</v>
      </c>
      <c r="P287" s="489">
        <v>0</v>
      </c>
    </row>
    <row r="288" spans="3:16">
      <c r="C288" s="488" t="s">
        <v>2165</v>
      </c>
      <c r="D288" s="489" t="s">
        <v>1710</v>
      </c>
      <c r="E288" s="750"/>
      <c r="F288" s="490">
        <v>46012</v>
      </c>
      <c r="G288" s="489" t="s">
        <v>1712</v>
      </c>
      <c r="H288" s="489" t="s">
        <v>1713</v>
      </c>
      <c r="I288" s="489">
        <v>1050132</v>
      </c>
      <c r="J288" s="489" t="s">
        <v>2174</v>
      </c>
      <c r="K288" s="489" t="s">
        <v>1715</v>
      </c>
      <c r="L288" s="489">
        <v>90750</v>
      </c>
      <c r="M288" s="489" t="s">
        <v>2175</v>
      </c>
      <c r="N288" s="489">
        <v>-2</v>
      </c>
      <c r="O288" s="489">
        <v>-25.78</v>
      </c>
      <c r="P288" s="489">
        <v>0</v>
      </c>
    </row>
    <row r="289" spans="3:16">
      <c r="C289" s="751" t="s">
        <v>2176</v>
      </c>
      <c r="D289" s="752"/>
      <c r="E289" s="752"/>
      <c r="F289" s="752"/>
      <c r="G289" s="752"/>
      <c r="H289" s="752"/>
      <c r="I289" s="752"/>
      <c r="J289" s="752"/>
      <c r="K289" s="752"/>
      <c r="L289" s="752"/>
      <c r="M289" s="753"/>
      <c r="N289" s="492">
        <v>-7</v>
      </c>
      <c r="O289" s="492">
        <v>-90.23</v>
      </c>
      <c r="P289" s="492">
        <v>0</v>
      </c>
    </row>
    <row r="290" spans="3:16">
      <c r="C290" s="484" t="s">
        <v>2177</v>
      </c>
      <c r="D290" s="485" t="s">
        <v>1710</v>
      </c>
      <c r="E290" s="748" t="s">
        <v>2178</v>
      </c>
      <c r="F290" s="486">
        <v>45884</v>
      </c>
      <c r="G290" s="485" t="s">
        <v>1712</v>
      </c>
      <c r="H290" s="485" t="s">
        <v>1713</v>
      </c>
      <c r="I290" s="485">
        <v>1050132</v>
      </c>
      <c r="J290" s="485" t="s">
        <v>2179</v>
      </c>
      <c r="K290" s="485" t="s">
        <v>1728</v>
      </c>
      <c r="L290" s="485">
        <v>85646</v>
      </c>
      <c r="M290" s="485" t="s">
        <v>2180</v>
      </c>
      <c r="N290" s="485">
        <v>-1</v>
      </c>
      <c r="O290" s="485">
        <v>-24.3</v>
      </c>
      <c r="P290" s="485">
        <v>0</v>
      </c>
    </row>
    <row r="291" spans="3:16">
      <c r="C291" s="488" t="s">
        <v>2177</v>
      </c>
      <c r="D291" s="489" t="s">
        <v>1710</v>
      </c>
      <c r="E291" s="749"/>
      <c r="F291" s="490">
        <v>45907</v>
      </c>
      <c r="G291" s="489" t="s">
        <v>1712</v>
      </c>
      <c r="H291" s="489" t="s">
        <v>1713</v>
      </c>
      <c r="I291" s="489">
        <v>1050214</v>
      </c>
      <c r="J291" s="489" t="s">
        <v>2181</v>
      </c>
      <c r="K291" s="489" t="s">
        <v>1745</v>
      </c>
      <c r="L291" s="489">
        <v>86516</v>
      </c>
      <c r="M291" s="489" t="s">
        <v>2182</v>
      </c>
      <c r="N291" s="489">
        <v>-1</v>
      </c>
      <c r="O291" s="489">
        <v>-24.3</v>
      </c>
      <c r="P291" s="489">
        <v>0</v>
      </c>
    </row>
    <row r="292" spans="3:16">
      <c r="C292" s="488" t="s">
        <v>2177</v>
      </c>
      <c r="D292" s="489" t="s">
        <v>1710</v>
      </c>
      <c r="E292" s="749"/>
      <c r="F292" s="490">
        <v>45991</v>
      </c>
      <c r="G292" s="489" t="s">
        <v>1712</v>
      </c>
      <c r="H292" s="489" t="s">
        <v>1713</v>
      </c>
      <c r="I292" s="489">
        <v>1050214</v>
      </c>
      <c r="J292" s="489" t="s">
        <v>2183</v>
      </c>
      <c r="K292" s="489" t="s">
        <v>1742</v>
      </c>
      <c r="L292" s="489">
        <v>90157</v>
      </c>
      <c r="M292" s="489" t="s">
        <v>2184</v>
      </c>
      <c r="N292" s="489">
        <v>-2</v>
      </c>
      <c r="O292" s="489">
        <v>-48.6</v>
      </c>
      <c r="P292" s="489">
        <v>0</v>
      </c>
    </row>
    <row r="293" spans="3:16">
      <c r="C293" s="488" t="s">
        <v>2177</v>
      </c>
      <c r="D293" s="489" t="s">
        <v>1710</v>
      </c>
      <c r="E293" s="750"/>
      <c r="F293" s="490">
        <v>46022</v>
      </c>
      <c r="G293" s="489" t="s">
        <v>1712</v>
      </c>
      <c r="H293" s="489" t="s">
        <v>1713</v>
      </c>
      <c r="I293" s="489">
        <v>1050132</v>
      </c>
      <c r="J293" s="489" t="s">
        <v>2185</v>
      </c>
      <c r="K293" s="489" t="s">
        <v>1728</v>
      </c>
      <c r="L293" s="489">
        <v>91317</v>
      </c>
      <c r="M293" s="489" t="s">
        <v>2186</v>
      </c>
      <c r="N293" s="489">
        <v>-1</v>
      </c>
      <c r="O293" s="489">
        <v>-24.3</v>
      </c>
      <c r="P293" s="489">
        <v>0</v>
      </c>
    </row>
    <row r="294" spans="3:16">
      <c r="C294" s="751" t="s">
        <v>2187</v>
      </c>
      <c r="D294" s="752"/>
      <c r="E294" s="752"/>
      <c r="F294" s="752"/>
      <c r="G294" s="752"/>
      <c r="H294" s="752"/>
      <c r="I294" s="752"/>
      <c r="J294" s="752"/>
      <c r="K294" s="752"/>
      <c r="L294" s="752"/>
      <c r="M294" s="753"/>
      <c r="N294" s="492">
        <v>-5</v>
      </c>
      <c r="O294" s="492">
        <v>-121.5</v>
      </c>
      <c r="P294" s="492">
        <v>0</v>
      </c>
    </row>
    <row r="295" spans="3:16">
      <c r="C295" s="484" t="s">
        <v>2188</v>
      </c>
      <c r="D295" s="485" t="s">
        <v>1710</v>
      </c>
      <c r="E295" s="748" t="s">
        <v>2178</v>
      </c>
      <c r="F295" s="486">
        <v>45842</v>
      </c>
      <c r="G295" s="485" t="s">
        <v>1712</v>
      </c>
      <c r="H295" s="485" t="s">
        <v>1713</v>
      </c>
      <c r="I295" s="485">
        <v>1040132</v>
      </c>
      <c r="J295" s="485" t="s">
        <v>2169</v>
      </c>
      <c r="K295" s="485" t="s">
        <v>1728</v>
      </c>
      <c r="L295" s="485">
        <v>83815</v>
      </c>
      <c r="M295" s="485" t="s">
        <v>2189</v>
      </c>
      <c r="N295" s="485">
        <v>-1</v>
      </c>
      <c r="O295" s="485">
        <v>-46.82</v>
      </c>
      <c r="P295" s="485">
        <v>0</v>
      </c>
    </row>
    <row r="296" spans="3:16">
      <c r="C296" s="488" t="s">
        <v>2188</v>
      </c>
      <c r="D296" s="489" t="s">
        <v>1710</v>
      </c>
      <c r="E296" s="749"/>
      <c r="F296" s="490">
        <v>45847</v>
      </c>
      <c r="G296" s="489" t="s">
        <v>1712</v>
      </c>
      <c r="H296" s="489" t="s">
        <v>1713</v>
      </c>
      <c r="I296" s="489">
        <v>1050214</v>
      </c>
      <c r="J296" s="489" t="s">
        <v>1899</v>
      </c>
      <c r="K296" s="489" t="s">
        <v>1723</v>
      </c>
      <c r="L296" s="489" t="s">
        <v>2190</v>
      </c>
      <c r="M296" s="489" t="s">
        <v>2191</v>
      </c>
      <c r="N296" s="489">
        <v>-6</v>
      </c>
      <c r="O296" s="489">
        <v>-282.27999999999997</v>
      </c>
      <c r="P296" s="489">
        <v>0</v>
      </c>
    </row>
    <row r="297" spans="3:16">
      <c r="C297" s="488" t="s">
        <v>2188</v>
      </c>
      <c r="D297" s="489" t="s">
        <v>1710</v>
      </c>
      <c r="E297" s="749"/>
      <c r="F297" s="490">
        <v>45847</v>
      </c>
      <c r="G297" s="489" t="s">
        <v>1712</v>
      </c>
      <c r="H297" s="489" t="s">
        <v>1713</v>
      </c>
      <c r="I297" s="489">
        <v>1050130</v>
      </c>
      <c r="J297" s="489" t="s">
        <v>2192</v>
      </c>
      <c r="K297" s="489" t="s">
        <v>2193</v>
      </c>
      <c r="L297" s="489" t="s">
        <v>2194</v>
      </c>
      <c r="M297" s="489" t="s">
        <v>1986</v>
      </c>
      <c r="N297" s="489">
        <v>-1</v>
      </c>
      <c r="O297" s="489">
        <v>-47.05</v>
      </c>
      <c r="P297" s="489">
        <v>0</v>
      </c>
    </row>
    <row r="298" spans="3:16">
      <c r="C298" s="488" t="s">
        <v>2188</v>
      </c>
      <c r="D298" s="489" t="s">
        <v>1710</v>
      </c>
      <c r="E298" s="749"/>
      <c r="F298" s="490">
        <v>45847</v>
      </c>
      <c r="G298" s="489" t="s">
        <v>1712</v>
      </c>
      <c r="H298" s="489" t="s">
        <v>1713</v>
      </c>
      <c r="I298" s="489">
        <v>1050214</v>
      </c>
      <c r="J298" s="489" t="s">
        <v>1892</v>
      </c>
      <c r="K298" s="489" t="s">
        <v>1720</v>
      </c>
      <c r="L298" s="489" t="s">
        <v>1893</v>
      </c>
      <c r="M298" s="489" t="s">
        <v>1894</v>
      </c>
      <c r="N298" s="489">
        <v>-1</v>
      </c>
      <c r="O298" s="489">
        <v>-47.05</v>
      </c>
      <c r="P298" s="489">
        <v>0</v>
      </c>
    </row>
    <row r="299" spans="3:16">
      <c r="C299" s="488" t="s">
        <v>2188</v>
      </c>
      <c r="D299" s="489" t="s">
        <v>1710</v>
      </c>
      <c r="E299" s="749"/>
      <c r="F299" s="490">
        <v>45848</v>
      </c>
      <c r="G299" s="489" t="s">
        <v>1712</v>
      </c>
      <c r="H299" s="489" t="s">
        <v>1713</v>
      </c>
      <c r="I299" s="489">
        <v>1050130</v>
      </c>
      <c r="J299" s="489" t="s">
        <v>2192</v>
      </c>
      <c r="K299" s="489" t="s">
        <v>1742</v>
      </c>
      <c r="L299" s="489" t="s">
        <v>2195</v>
      </c>
      <c r="M299" s="489" t="s">
        <v>2196</v>
      </c>
      <c r="N299" s="489">
        <v>-11</v>
      </c>
      <c r="O299" s="489">
        <v>-517.52</v>
      </c>
      <c r="P299" s="489">
        <v>0</v>
      </c>
    </row>
    <row r="300" spans="3:16">
      <c r="C300" s="488" t="s">
        <v>2188</v>
      </c>
      <c r="D300" s="489" t="s">
        <v>1710</v>
      </c>
      <c r="E300" s="749"/>
      <c r="F300" s="490">
        <v>45848</v>
      </c>
      <c r="G300" s="489" t="s">
        <v>1712</v>
      </c>
      <c r="H300" s="489" t="s">
        <v>1713</v>
      </c>
      <c r="I300" s="489">
        <v>1050130</v>
      </c>
      <c r="J300" s="489" t="s">
        <v>2197</v>
      </c>
      <c r="K300" s="489" t="s">
        <v>1715</v>
      </c>
      <c r="L300" s="489" t="s">
        <v>2198</v>
      </c>
      <c r="M300" s="489" t="s">
        <v>1988</v>
      </c>
      <c r="N300" s="489">
        <v>-1</v>
      </c>
      <c r="O300" s="489">
        <v>-47.05</v>
      </c>
      <c r="P300" s="489">
        <v>0</v>
      </c>
    </row>
    <row r="301" spans="3:16">
      <c r="C301" s="488" t="s">
        <v>2188</v>
      </c>
      <c r="D301" s="489" t="s">
        <v>1710</v>
      </c>
      <c r="E301" s="749"/>
      <c r="F301" s="490">
        <v>45853</v>
      </c>
      <c r="G301" s="489" t="s">
        <v>1712</v>
      </c>
      <c r="H301" s="489" t="s">
        <v>1713</v>
      </c>
      <c r="I301" s="489">
        <v>1050165</v>
      </c>
      <c r="J301" s="489" t="s">
        <v>1902</v>
      </c>
      <c r="K301" s="489" t="s">
        <v>1723</v>
      </c>
      <c r="L301" s="489">
        <v>84178</v>
      </c>
      <c r="M301" s="489" t="s">
        <v>2199</v>
      </c>
      <c r="N301" s="489">
        <v>-3</v>
      </c>
      <c r="O301" s="489">
        <v>-141.13999999999999</v>
      </c>
      <c r="P301" s="489">
        <v>0</v>
      </c>
    </row>
    <row r="302" spans="3:16">
      <c r="C302" s="488" t="s">
        <v>2188</v>
      </c>
      <c r="D302" s="489" t="s">
        <v>1710</v>
      </c>
      <c r="E302" s="749"/>
      <c r="F302" s="490">
        <v>45860</v>
      </c>
      <c r="G302" s="489" t="s">
        <v>1712</v>
      </c>
      <c r="H302" s="489" t="s">
        <v>1713</v>
      </c>
      <c r="I302" s="489">
        <v>1050135</v>
      </c>
      <c r="J302" s="489" t="s">
        <v>1905</v>
      </c>
      <c r="K302" s="489" t="s">
        <v>1728</v>
      </c>
      <c r="L302" s="489">
        <v>84579</v>
      </c>
      <c r="M302" s="489" t="s">
        <v>1906</v>
      </c>
      <c r="N302" s="489">
        <v>-1</v>
      </c>
      <c r="O302" s="489">
        <v>-47.05</v>
      </c>
      <c r="P302" s="489">
        <v>0</v>
      </c>
    </row>
    <row r="303" spans="3:16">
      <c r="C303" s="488" t="s">
        <v>2188</v>
      </c>
      <c r="D303" s="489" t="s">
        <v>1710</v>
      </c>
      <c r="E303" s="749"/>
      <c r="F303" s="490">
        <v>45875</v>
      </c>
      <c r="G303" s="489" t="s">
        <v>1712</v>
      </c>
      <c r="H303" s="489" t="s">
        <v>1713</v>
      </c>
      <c r="I303" s="489">
        <v>1050134</v>
      </c>
      <c r="J303" s="489" t="s">
        <v>2200</v>
      </c>
      <c r="K303" s="489" t="s">
        <v>1720</v>
      </c>
      <c r="L303" s="489">
        <v>85201</v>
      </c>
      <c r="M303" s="489" t="s">
        <v>2201</v>
      </c>
      <c r="N303" s="489">
        <v>-1</v>
      </c>
      <c r="O303" s="489">
        <v>-47.05</v>
      </c>
      <c r="P303" s="489">
        <v>0</v>
      </c>
    </row>
    <row r="304" spans="3:16">
      <c r="C304" s="488" t="s">
        <v>2188</v>
      </c>
      <c r="D304" s="489" t="s">
        <v>1710</v>
      </c>
      <c r="E304" s="749"/>
      <c r="F304" s="490">
        <v>45878</v>
      </c>
      <c r="G304" s="489" t="s">
        <v>1712</v>
      </c>
      <c r="H304" s="489" t="s">
        <v>1713</v>
      </c>
      <c r="I304" s="489">
        <v>1040132</v>
      </c>
      <c r="J304" s="489" t="s">
        <v>2169</v>
      </c>
      <c r="K304" s="489" t="s">
        <v>1715</v>
      </c>
      <c r="L304" s="489">
        <v>85356</v>
      </c>
      <c r="M304" s="489" t="s">
        <v>2011</v>
      </c>
      <c r="N304" s="489">
        <v>-3</v>
      </c>
      <c r="O304" s="489">
        <v>-141.13999999999999</v>
      </c>
      <c r="P304" s="489">
        <v>0</v>
      </c>
    </row>
    <row r="305" spans="3:16">
      <c r="C305" s="488" t="s">
        <v>2188</v>
      </c>
      <c r="D305" s="489" t="s">
        <v>1710</v>
      </c>
      <c r="E305" s="749"/>
      <c r="F305" s="490">
        <v>45885</v>
      </c>
      <c r="G305" s="489" t="s">
        <v>1712</v>
      </c>
      <c r="H305" s="489" t="s">
        <v>1713</v>
      </c>
      <c r="I305" s="489">
        <v>1050132</v>
      </c>
      <c r="J305" s="489" t="s">
        <v>2202</v>
      </c>
      <c r="K305" s="489" t="s">
        <v>1946</v>
      </c>
      <c r="L305" s="489">
        <v>85696</v>
      </c>
      <c r="M305" s="489" t="s">
        <v>2203</v>
      </c>
      <c r="N305" s="489">
        <v>-1</v>
      </c>
      <c r="O305" s="489">
        <v>-47.05</v>
      </c>
      <c r="P305" s="489">
        <v>0</v>
      </c>
    </row>
    <row r="306" spans="3:16">
      <c r="C306" s="488" t="s">
        <v>2188</v>
      </c>
      <c r="D306" s="489" t="s">
        <v>1710</v>
      </c>
      <c r="E306" s="749"/>
      <c r="F306" s="490">
        <v>45887</v>
      </c>
      <c r="G306" s="489" t="s">
        <v>1712</v>
      </c>
      <c r="H306" s="489" t="s">
        <v>1713</v>
      </c>
      <c r="I306" s="489">
        <v>1050162</v>
      </c>
      <c r="J306" s="489" t="s">
        <v>2204</v>
      </c>
      <c r="K306" s="489" t="s">
        <v>1715</v>
      </c>
      <c r="L306" s="489">
        <v>85741</v>
      </c>
      <c r="M306" s="489" t="s">
        <v>2205</v>
      </c>
      <c r="N306" s="489">
        <v>-1</v>
      </c>
      <c r="O306" s="489">
        <v>-47.04</v>
      </c>
      <c r="P306" s="489">
        <v>0</v>
      </c>
    </row>
    <row r="307" spans="3:16">
      <c r="C307" s="488" t="s">
        <v>2188</v>
      </c>
      <c r="D307" s="489" t="s">
        <v>1710</v>
      </c>
      <c r="E307" s="749"/>
      <c r="F307" s="490">
        <v>45891</v>
      </c>
      <c r="G307" s="489" t="s">
        <v>1712</v>
      </c>
      <c r="H307" s="489" t="s">
        <v>1713</v>
      </c>
      <c r="I307" s="489">
        <v>1050215</v>
      </c>
      <c r="J307" s="489" t="s">
        <v>2206</v>
      </c>
      <c r="K307" s="489" t="s">
        <v>1728</v>
      </c>
      <c r="L307" s="489">
        <v>85944</v>
      </c>
      <c r="M307" s="489" t="s">
        <v>2207</v>
      </c>
      <c r="N307" s="489">
        <v>-1</v>
      </c>
      <c r="O307" s="489">
        <v>-47.86</v>
      </c>
      <c r="P307" s="489">
        <v>0</v>
      </c>
    </row>
    <row r="308" spans="3:16">
      <c r="C308" s="488" t="s">
        <v>2188</v>
      </c>
      <c r="D308" s="489" t="s">
        <v>1710</v>
      </c>
      <c r="E308" s="749"/>
      <c r="F308" s="490">
        <v>45896</v>
      </c>
      <c r="G308" s="489" t="s">
        <v>1712</v>
      </c>
      <c r="H308" s="489" t="s">
        <v>1713</v>
      </c>
      <c r="I308" s="489">
        <v>1050138</v>
      </c>
      <c r="J308" s="489" t="s">
        <v>1717</v>
      </c>
      <c r="K308" s="489" t="s">
        <v>1715</v>
      </c>
      <c r="L308" s="489">
        <v>86080</v>
      </c>
      <c r="M308" s="489" t="s">
        <v>1718</v>
      </c>
      <c r="N308" s="489">
        <v>-2</v>
      </c>
      <c r="O308" s="489">
        <v>-95.73</v>
      </c>
      <c r="P308" s="489">
        <v>0</v>
      </c>
    </row>
    <row r="309" spans="3:16">
      <c r="C309" s="488" t="s">
        <v>2188</v>
      </c>
      <c r="D309" s="489" t="s">
        <v>1710</v>
      </c>
      <c r="E309" s="749"/>
      <c r="F309" s="490">
        <v>45902</v>
      </c>
      <c r="G309" s="489" t="s">
        <v>1712</v>
      </c>
      <c r="H309" s="489" t="s">
        <v>1713</v>
      </c>
      <c r="I309" s="489">
        <v>1050135</v>
      </c>
      <c r="J309" s="489" t="s">
        <v>1909</v>
      </c>
      <c r="K309" s="489" t="s">
        <v>1715</v>
      </c>
      <c r="L309" s="489">
        <v>86348</v>
      </c>
      <c r="M309" s="489" t="s">
        <v>1910</v>
      </c>
      <c r="N309" s="489">
        <v>-1</v>
      </c>
      <c r="O309" s="489">
        <v>-47.95</v>
      </c>
      <c r="P309" s="489">
        <v>0</v>
      </c>
    </row>
    <row r="310" spans="3:16">
      <c r="C310" s="488" t="s">
        <v>2188</v>
      </c>
      <c r="D310" s="489" t="s">
        <v>1710</v>
      </c>
      <c r="E310" s="749"/>
      <c r="F310" s="490">
        <v>45910</v>
      </c>
      <c r="G310" s="489" t="s">
        <v>1712</v>
      </c>
      <c r="H310" s="489" t="s">
        <v>1713</v>
      </c>
      <c r="I310" s="489">
        <v>1050165</v>
      </c>
      <c r="J310" s="489" t="s">
        <v>1916</v>
      </c>
      <c r="K310" s="489" t="s">
        <v>2208</v>
      </c>
      <c r="L310" s="489">
        <v>86611</v>
      </c>
      <c r="M310" s="489" t="s">
        <v>2209</v>
      </c>
      <c r="N310" s="489">
        <v>-6</v>
      </c>
      <c r="O310" s="489">
        <v>-287.73</v>
      </c>
      <c r="P310" s="489">
        <v>0</v>
      </c>
    </row>
    <row r="311" spans="3:16">
      <c r="C311" s="488" t="s">
        <v>2188</v>
      </c>
      <c r="D311" s="489" t="s">
        <v>1710</v>
      </c>
      <c r="E311" s="749"/>
      <c r="F311" s="490">
        <v>45917</v>
      </c>
      <c r="G311" s="489" t="s">
        <v>1712</v>
      </c>
      <c r="H311" s="489" t="s">
        <v>1713</v>
      </c>
      <c r="I311" s="489">
        <v>1050130</v>
      </c>
      <c r="J311" s="489" t="s">
        <v>2210</v>
      </c>
      <c r="K311" s="489" t="s">
        <v>1752</v>
      </c>
      <c r="L311" s="489">
        <v>86885</v>
      </c>
      <c r="M311" s="489" t="s">
        <v>2211</v>
      </c>
      <c r="N311" s="489">
        <v>-1</v>
      </c>
      <c r="O311" s="489">
        <v>-47.96</v>
      </c>
      <c r="P311" s="489">
        <v>0</v>
      </c>
    </row>
    <row r="312" spans="3:16">
      <c r="C312" s="488" t="s">
        <v>2188</v>
      </c>
      <c r="D312" s="489" t="s">
        <v>1710</v>
      </c>
      <c r="E312" s="749"/>
      <c r="F312" s="490">
        <v>45920</v>
      </c>
      <c r="G312" s="489" t="s">
        <v>1712</v>
      </c>
      <c r="H312" s="489" t="s">
        <v>1713</v>
      </c>
      <c r="I312" s="489">
        <v>1050138</v>
      </c>
      <c r="J312" s="489" t="s">
        <v>1756</v>
      </c>
      <c r="K312" s="489" t="s">
        <v>1728</v>
      </c>
      <c r="L312" s="489">
        <v>87028</v>
      </c>
      <c r="M312" s="489" t="s">
        <v>2212</v>
      </c>
      <c r="N312" s="489">
        <v>-3</v>
      </c>
      <c r="O312" s="489">
        <v>-143.94999999999999</v>
      </c>
      <c r="P312" s="489">
        <v>0</v>
      </c>
    </row>
    <row r="313" spans="3:16">
      <c r="C313" s="488" t="s">
        <v>2188</v>
      </c>
      <c r="D313" s="489" t="s">
        <v>1710</v>
      </c>
      <c r="E313" s="749"/>
      <c r="F313" s="490">
        <v>45920</v>
      </c>
      <c r="G313" s="489" t="s">
        <v>1712</v>
      </c>
      <c r="H313" s="489" t="s">
        <v>1713</v>
      </c>
      <c r="I313" s="489">
        <v>1050160</v>
      </c>
      <c r="J313" s="489" t="s">
        <v>2213</v>
      </c>
      <c r="K313" s="489" t="s">
        <v>2214</v>
      </c>
      <c r="L313" s="489">
        <v>87009</v>
      </c>
      <c r="M313" s="489" t="s">
        <v>2030</v>
      </c>
      <c r="N313" s="489">
        <v>-2</v>
      </c>
      <c r="O313" s="489">
        <v>-95.97</v>
      </c>
      <c r="P313" s="489">
        <v>0</v>
      </c>
    </row>
    <row r="314" spans="3:16">
      <c r="C314" s="488" t="s">
        <v>2188</v>
      </c>
      <c r="D314" s="489" t="s">
        <v>1710</v>
      </c>
      <c r="E314" s="749"/>
      <c r="F314" s="490">
        <v>45925</v>
      </c>
      <c r="G314" s="489" t="s">
        <v>1712</v>
      </c>
      <c r="H314" s="489" t="s">
        <v>1713</v>
      </c>
      <c r="I314" s="489">
        <v>1050132</v>
      </c>
      <c r="J314" s="489" t="s">
        <v>2215</v>
      </c>
      <c r="K314" s="489" t="s">
        <v>1728</v>
      </c>
      <c r="L314" s="489">
        <v>87242</v>
      </c>
      <c r="M314" s="489" t="s">
        <v>2216</v>
      </c>
      <c r="N314" s="489">
        <v>-4</v>
      </c>
      <c r="O314" s="489">
        <v>-191.93</v>
      </c>
      <c r="P314" s="489">
        <v>0</v>
      </c>
    </row>
    <row r="315" spans="3:16">
      <c r="C315" s="488" t="s">
        <v>2188</v>
      </c>
      <c r="D315" s="489" t="s">
        <v>1710</v>
      </c>
      <c r="E315" s="749"/>
      <c r="F315" s="490">
        <v>45927</v>
      </c>
      <c r="G315" s="489" t="s">
        <v>1712</v>
      </c>
      <c r="H315" s="489" t="s">
        <v>1713</v>
      </c>
      <c r="I315" s="489">
        <v>1050132</v>
      </c>
      <c r="J315" s="489" t="s">
        <v>2217</v>
      </c>
      <c r="K315" s="489" t="s">
        <v>1720</v>
      </c>
      <c r="L315" s="489">
        <v>87303</v>
      </c>
      <c r="M315" s="489" t="s">
        <v>2218</v>
      </c>
      <c r="N315" s="489">
        <v>-1</v>
      </c>
      <c r="O315" s="489">
        <v>-47.99</v>
      </c>
      <c r="P315" s="489">
        <v>0</v>
      </c>
    </row>
    <row r="316" spans="3:16">
      <c r="C316" s="488" t="s">
        <v>2188</v>
      </c>
      <c r="D316" s="489" t="s">
        <v>1710</v>
      </c>
      <c r="E316" s="749"/>
      <c r="F316" s="490">
        <v>45935</v>
      </c>
      <c r="G316" s="489" t="s">
        <v>1712</v>
      </c>
      <c r="H316" s="489" t="s">
        <v>1713</v>
      </c>
      <c r="I316" s="489">
        <v>1020110</v>
      </c>
      <c r="J316" s="489" t="s">
        <v>1958</v>
      </c>
      <c r="K316" s="489" t="s">
        <v>1715</v>
      </c>
      <c r="L316" s="489">
        <v>87517</v>
      </c>
      <c r="M316" s="489" t="s">
        <v>2082</v>
      </c>
      <c r="N316" s="489">
        <v>-1</v>
      </c>
      <c r="O316" s="489">
        <v>-47.98</v>
      </c>
      <c r="P316" s="489">
        <v>0</v>
      </c>
    </row>
    <row r="317" spans="3:16">
      <c r="C317" s="488" t="s">
        <v>2188</v>
      </c>
      <c r="D317" s="489" t="s">
        <v>1710</v>
      </c>
      <c r="E317" s="749"/>
      <c r="F317" s="490">
        <v>45949</v>
      </c>
      <c r="G317" s="489" t="s">
        <v>1712</v>
      </c>
      <c r="H317" s="489" t="s">
        <v>1713</v>
      </c>
      <c r="I317" s="489">
        <v>1050132</v>
      </c>
      <c r="J317" s="489" t="s">
        <v>2219</v>
      </c>
      <c r="K317" s="489" t="s">
        <v>1728</v>
      </c>
      <c r="L317" s="489">
        <v>88274</v>
      </c>
      <c r="M317" s="489" t="s">
        <v>2220</v>
      </c>
      <c r="N317" s="489">
        <v>-2</v>
      </c>
      <c r="O317" s="489">
        <v>-96</v>
      </c>
      <c r="P317" s="489">
        <v>0</v>
      </c>
    </row>
    <row r="318" spans="3:16">
      <c r="C318" s="488" t="s">
        <v>2188</v>
      </c>
      <c r="D318" s="489" t="s">
        <v>1710</v>
      </c>
      <c r="E318" s="749"/>
      <c r="F318" s="490">
        <v>45949</v>
      </c>
      <c r="G318" s="489" t="s">
        <v>1712</v>
      </c>
      <c r="H318" s="489" t="s">
        <v>1713</v>
      </c>
      <c r="I318" s="489">
        <v>1050130</v>
      </c>
      <c r="J318" s="489" t="s">
        <v>2133</v>
      </c>
      <c r="K318" s="489" t="s">
        <v>1715</v>
      </c>
      <c r="L318" s="489">
        <v>88278</v>
      </c>
      <c r="M318" s="489" t="s">
        <v>2134</v>
      </c>
      <c r="N318" s="489">
        <v>-2</v>
      </c>
      <c r="O318" s="489">
        <v>-96</v>
      </c>
      <c r="P318" s="489">
        <v>0</v>
      </c>
    </row>
    <row r="319" spans="3:16">
      <c r="C319" s="488" t="s">
        <v>2188</v>
      </c>
      <c r="D319" s="489" t="s">
        <v>1710</v>
      </c>
      <c r="E319" s="749"/>
      <c r="F319" s="490">
        <v>45952</v>
      </c>
      <c r="G319" s="489" t="s">
        <v>1712</v>
      </c>
      <c r="H319" s="489" t="s">
        <v>1713</v>
      </c>
      <c r="I319" s="489">
        <v>1050130</v>
      </c>
      <c r="J319" s="489" t="s">
        <v>2221</v>
      </c>
      <c r="K319" s="489" t="s">
        <v>1715</v>
      </c>
      <c r="L319" s="489">
        <v>88418</v>
      </c>
      <c r="M319" s="489" t="s">
        <v>1724</v>
      </c>
      <c r="N319" s="489">
        <v>-1</v>
      </c>
      <c r="O319" s="489">
        <v>-48</v>
      </c>
      <c r="P319" s="489">
        <v>0</v>
      </c>
    </row>
    <row r="320" spans="3:16">
      <c r="C320" s="488" t="s">
        <v>2188</v>
      </c>
      <c r="D320" s="489" t="s">
        <v>1710</v>
      </c>
      <c r="E320" s="749"/>
      <c r="F320" s="490">
        <v>45969</v>
      </c>
      <c r="G320" s="489" t="s">
        <v>1712</v>
      </c>
      <c r="H320" s="489" t="s">
        <v>1713</v>
      </c>
      <c r="I320" s="489" t="s">
        <v>1766</v>
      </c>
      <c r="J320" s="489" t="s">
        <v>1767</v>
      </c>
      <c r="K320" s="489">
        <v>10501301500</v>
      </c>
      <c r="L320" s="489" t="s">
        <v>2222</v>
      </c>
      <c r="M320" s="489" t="s">
        <v>2223</v>
      </c>
      <c r="N320" s="489">
        <v>-1</v>
      </c>
      <c r="O320" s="489">
        <v>-48</v>
      </c>
      <c r="P320" s="489">
        <v>0</v>
      </c>
    </row>
    <row r="321" spans="3:16">
      <c r="C321" s="488" t="s">
        <v>2188</v>
      </c>
      <c r="D321" s="489" t="s">
        <v>1710</v>
      </c>
      <c r="E321" s="749"/>
      <c r="F321" s="490">
        <v>45972</v>
      </c>
      <c r="G321" s="489" t="s">
        <v>1712</v>
      </c>
      <c r="H321" s="489" t="s">
        <v>1713</v>
      </c>
      <c r="I321" s="489" t="s">
        <v>1766</v>
      </c>
      <c r="J321" s="489" t="s">
        <v>1767</v>
      </c>
      <c r="K321" s="489">
        <v>10501301500</v>
      </c>
      <c r="L321" s="489" t="s">
        <v>2018</v>
      </c>
      <c r="M321" s="489" t="s">
        <v>2224</v>
      </c>
      <c r="N321" s="489">
        <v>1</v>
      </c>
      <c r="O321" s="489">
        <v>48</v>
      </c>
      <c r="P321" s="489">
        <v>0</v>
      </c>
    </row>
    <row r="322" spans="3:16">
      <c r="C322" s="488" t="s">
        <v>2188</v>
      </c>
      <c r="D322" s="489" t="s">
        <v>1710</v>
      </c>
      <c r="E322" s="749"/>
      <c r="F322" s="490">
        <v>45981</v>
      </c>
      <c r="G322" s="489" t="s">
        <v>1712</v>
      </c>
      <c r="H322" s="489" t="s">
        <v>1713</v>
      </c>
      <c r="I322" s="489">
        <v>1050130</v>
      </c>
      <c r="J322" s="489" t="s">
        <v>1778</v>
      </c>
      <c r="K322" s="489" t="s">
        <v>1720</v>
      </c>
      <c r="L322" s="489">
        <v>89617</v>
      </c>
      <c r="M322" s="489" t="s">
        <v>2137</v>
      </c>
      <c r="N322" s="489">
        <v>-5</v>
      </c>
      <c r="O322" s="489">
        <v>-240</v>
      </c>
      <c r="P322" s="489">
        <v>0</v>
      </c>
    </row>
    <row r="323" spans="3:16">
      <c r="C323" s="488" t="s">
        <v>2188</v>
      </c>
      <c r="D323" s="489" t="s">
        <v>1710</v>
      </c>
      <c r="E323" s="749"/>
      <c r="F323" s="490">
        <v>45997</v>
      </c>
      <c r="G323" s="489" t="s">
        <v>1712</v>
      </c>
      <c r="H323" s="489" t="s">
        <v>1713</v>
      </c>
      <c r="I323" s="489">
        <v>1050132</v>
      </c>
      <c r="J323" s="489" t="s">
        <v>1954</v>
      </c>
      <c r="K323" s="489" t="s">
        <v>1728</v>
      </c>
      <c r="L323" s="489">
        <v>90389</v>
      </c>
      <c r="M323" s="489" t="s">
        <v>1955</v>
      </c>
      <c r="N323" s="489">
        <v>-1</v>
      </c>
      <c r="O323" s="489">
        <v>-48</v>
      </c>
      <c r="P323" s="489">
        <v>0</v>
      </c>
    </row>
    <row r="324" spans="3:16">
      <c r="C324" s="488" t="s">
        <v>2188</v>
      </c>
      <c r="D324" s="489" t="s">
        <v>1710</v>
      </c>
      <c r="E324" s="749"/>
      <c r="F324" s="490">
        <v>45998</v>
      </c>
      <c r="G324" s="489" t="s">
        <v>1712</v>
      </c>
      <c r="H324" s="489" t="s">
        <v>1713</v>
      </c>
      <c r="I324" s="489">
        <v>1050117</v>
      </c>
      <c r="J324" s="489" t="s">
        <v>2225</v>
      </c>
      <c r="K324" s="489" t="s">
        <v>1715</v>
      </c>
      <c r="L324" s="489">
        <v>90407</v>
      </c>
      <c r="M324" s="489" t="s">
        <v>2226</v>
      </c>
      <c r="N324" s="489">
        <v>-1</v>
      </c>
      <c r="O324" s="489">
        <v>-48</v>
      </c>
      <c r="P324" s="489">
        <v>0</v>
      </c>
    </row>
    <row r="325" spans="3:16">
      <c r="C325" s="488" t="s">
        <v>2188</v>
      </c>
      <c r="D325" s="489" t="s">
        <v>1710</v>
      </c>
      <c r="E325" s="749"/>
      <c r="F325" s="490">
        <v>46000</v>
      </c>
      <c r="G325" s="489" t="s">
        <v>1712</v>
      </c>
      <c r="H325" s="489" t="s">
        <v>1713</v>
      </c>
      <c r="I325" s="489">
        <v>1050138</v>
      </c>
      <c r="J325" s="489" t="s">
        <v>2227</v>
      </c>
      <c r="K325" s="489" t="s">
        <v>1786</v>
      </c>
      <c r="L325" s="489">
        <v>90498</v>
      </c>
      <c r="M325" s="489" t="s">
        <v>2228</v>
      </c>
      <c r="N325" s="489">
        <v>-1</v>
      </c>
      <c r="O325" s="489">
        <v>-48</v>
      </c>
      <c r="P325" s="489">
        <v>0</v>
      </c>
    </row>
    <row r="326" spans="3:16">
      <c r="C326" s="488" t="s">
        <v>2188</v>
      </c>
      <c r="D326" s="489" t="s">
        <v>1710</v>
      </c>
      <c r="E326" s="750"/>
      <c r="F326" s="490">
        <v>46002</v>
      </c>
      <c r="G326" s="489" t="s">
        <v>1712</v>
      </c>
      <c r="H326" s="489" t="s">
        <v>1713</v>
      </c>
      <c r="I326" s="489">
        <v>1050138</v>
      </c>
      <c r="J326" s="489" t="s">
        <v>1785</v>
      </c>
      <c r="K326" s="489" t="s">
        <v>1977</v>
      </c>
      <c r="L326" s="489">
        <v>90618</v>
      </c>
      <c r="M326" s="489" t="s">
        <v>1787</v>
      </c>
      <c r="N326" s="489">
        <v>-1</v>
      </c>
      <c r="O326" s="489">
        <v>-48</v>
      </c>
      <c r="P326" s="489">
        <v>0</v>
      </c>
    </row>
    <row r="327" spans="3:16">
      <c r="C327" s="751" t="s">
        <v>2229</v>
      </c>
      <c r="D327" s="752"/>
      <c r="E327" s="752"/>
      <c r="F327" s="752"/>
      <c r="G327" s="752"/>
      <c r="H327" s="752"/>
      <c r="I327" s="752"/>
      <c r="J327" s="752"/>
      <c r="K327" s="752"/>
      <c r="L327" s="752"/>
      <c r="M327" s="753"/>
      <c r="N327" s="492">
        <v>-67</v>
      </c>
      <c r="O327" s="493">
        <v>-3185.29</v>
      </c>
      <c r="P327" s="492">
        <v>0</v>
      </c>
    </row>
    <row r="328" spans="3:16">
      <c r="C328" s="484" t="s">
        <v>2230</v>
      </c>
      <c r="D328" s="485" t="s">
        <v>1739</v>
      </c>
      <c r="E328" s="748" t="s">
        <v>1740</v>
      </c>
      <c r="F328" s="486">
        <v>45893</v>
      </c>
      <c r="G328" s="485" t="s">
        <v>1712</v>
      </c>
      <c r="H328" s="485" t="s">
        <v>1713</v>
      </c>
      <c r="I328" s="485">
        <v>1040136</v>
      </c>
      <c r="J328" s="485" t="s">
        <v>1968</v>
      </c>
      <c r="K328" s="485" t="s">
        <v>1742</v>
      </c>
      <c r="L328" s="485">
        <v>86025</v>
      </c>
      <c r="M328" s="485" t="s">
        <v>2231</v>
      </c>
      <c r="N328" s="485">
        <v>-2</v>
      </c>
      <c r="O328" s="485">
        <v>-431</v>
      </c>
      <c r="P328" s="485">
        <v>0</v>
      </c>
    </row>
    <row r="329" spans="3:16">
      <c r="C329" s="488" t="s">
        <v>2230</v>
      </c>
      <c r="D329" s="489" t="s">
        <v>1739</v>
      </c>
      <c r="E329" s="749"/>
      <c r="F329" s="490">
        <v>45909</v>
      </c>
      <c r="G329" s="489" t="s">
        <v>1712</v>
      </c>
      <c r="H329" s="489" t="s">
        <v>1713</v>
      </c>
      <c r="I329" s="489">
        <v>1040136</v>
      </c>
      <c r="J329" s="489" t="s">
        <v>1968</v>
      </c>
      <c r="K329" s="489" t="s">
        <v>2232</v>
      </c>
      <c r="L329" s="489">
        <v>86606</v>
      </c>
      <c r="M329" s="489" t="s">
        <v>1972</v>
      </c>
      <c r="N329" s="489">
        <v>-1</v>
      </c>
      <c r="O329" s="489">
        <v>-215.5</v>
      </c>
      <c r="P329" s="489">
        <v>0</v>
      </c>
    </row>
    <row r="330" spans="3:16">
      <c r="C330" s="488" t="s">
        <v>2230</v>
      </c>
      <c r="D330" s="489" t="s">
        <v>1739</v>
      </c>
      <c r="E330" s="749"/>
      <c r="F330" s="490">
        <v>45912</v>
      </c>
      <c r="G330" s="489" t="s">
        <v>1712</v>
      </c>
      <c r="H330" s="489" t="s">
        <v>1713</v>
      </c>
      <c r="I330" s="489">
        <v>1040136</v>
      </c>
      <c r="J330" s="489" t="s">
        <v>1968</v>
      </c>
      <c r="K330" s="489" t="s">
        <v>1728</v>
      </c>
      <c r="L330" s="489">
        <v>86720</v>
      </c>
      <c r="M330" s="489" t="s">
        <v>2233</v>
      </c>
      <c r="N330" s="489">
        <v>-3</v>
      </c>
      <c r="O330" s="489">
        <v>-646.5</v>
      </c>
      <c r="P330" s="489">
        <v>0</v>
      </c>
    </row>
    <row r="331" spans="3:16">
      <c r="C331" s="488" t="s">
        <v>2230</v>
      </c>
      <c r="D331" s="489" t="s">
        <v>1739</v>
      </c>
      <c r="E331" s="749"/>
      <c r="F331" s="490">
        <v>45950</v>
      </c>
      <c r="G331" s="489" t="s">
        <v>1712</v>
      </c>
      <c r="H331" s="489" t="s">
        <v>1713</v>
      </c>
      <c r="I331" s="489">
        <v>1040136</v>
      </c>
      <c r="J331" s="489" t="s">
        <v>1968</v>
      </c>
      <c r="K331" s="489" t="s">
        <v>1715</v>
      </c>
      <c r="L331" s="489">
        <v>88130</v>
      </c>
      <c r="M331" s="489" t="s">
        <v>2234</v>
      </c>
      <c r="N331" s="489">
        <v>-1</v>
      </c>
      <c r="O331" s="489">
        <v>-223.38</v>
      </c>
      <c r="P331" s="489">
        <v>0</v>
      </c>
    </row>
    <row r="332" spans="3:16">
      <c r="C332" s="488" t="s">
        <v>2230</v>
      </c>
      <c r="D332" s="489" t="s">
        <v>1739</v>
      </c>
      <c r="E332" s="749"/>
      <c r="F332" s="490">
        <v>45979</v>
      </c>
      <c r="G332" s="489" t="s">
        <v>1712</v>
      </c>
      <c r="H332" s="489" t="s">
        <v>1713</v>
      </c>
      <c r="I332" s="489">
        <v>1040136</v>
      </c>
      <c r="J332" s="489" t="s">
        <v>1968</v>
      </c>
      <c r="K332" s="489" t="s">
        <v>1750</v>
      </c>
      <c r="L332" s="489">
        <v>89526</v>
      </c>
      <c r="M332" s="489" t="s">
        <v>2235</v>
      </c>
      <c r="N332" s="489">
        <v>-2</v>
      </c>
      <c r="O332" s="489">
        <v>-446.76</v>
      </c>
      <c r="P332" s="489">
        <v>0</v>
      </c>
    </row>
    <row r="333" spans="3:16">
      <c r="C333" s="488" t="s">
        <v>2230</v>
      </c>
      <c r="D333" s="489" t="s">
        <v>1739</v>
      </c>
      <c r="E333" s="750"/>
      <c r="F333" s="490">
        <v>45994</v>
      </c>
      <c r="G333" s="489" t="s">
        <v>1712</v>
      </c>
      <c r="H333" s="489" t="s">
        <v>1713</v>
      </c>
      <c r="I333" s="489">
        <v>1040136</v>
      </c>
      <c r="J333" s="489" t="s">
        <v>1968</v>
      </c>
      <c r="K333" s="489" t="s">
        <v>1728</v>
      </c>
      <c r="L333" s="489">
        <v>90275</v>
      </c>
      <c r="M333" s="489" t="s">
        <v>2236</v>
      </c>
      <c r="N333" s="489">
        <v>-1</v>
      </c>
      <c r="O333" s="489">
        <v>-223.38</v>
      </c>
      <c r="P333" s="489">
        <v>0</v>
      </c>
    </row>
    <row r="334" spans="3:16">
      <c r="C334" s="751" t="s">
        <v>2237</v>
      </c>
      <c r="D334" s="752"/>
      <c r="E334" s="752"/>
      <c r="F334" s="752"/>
      <c r="G334" s="752"/>
      <c r="H334" s="752"/>
      <c r="I334" s="752"/>
      <c r="J334" s="752"/>
      <c r="K334" s="752"/>
      <c r="L334" s="752"/>
      <c r="M334" s="753"/>
      <c r="N334" s="492">
        <v>-10</v>
      </c>
      <c r="O334" s="493">
        <v>-2186.52</v>
      </c>
      <c r="P334" s="492">
        <v>0</v>
      </c>
    </row>
    <row r="335" spans="3:16">
      <c r="C335" s="484" t="s">
        <v>2238</v>
      </c>
      <c r="D335" s="485" t="s">
        <v>1710</v>
      </c>
      <c r="E335" s="748" t="s">
        <v>2166</v>
      </c>
      <c r="F335" s="486">
        <v>45853</v>
      </c>
      <c r="G335" s="485" t="s">
        <v>1712</v>
      </c>
      <c r="H335" s="485" t="s">
        <v>1713</v>
      </c>
      <c r="I335" s="485">
        <v>1050165</v>
      </c>
      <c r="J335" s="485" t="s">
        <v>1902</v>
      </c>
      <c r="K335" s="485" t="s">
        <v>2239</v>
      </c>
      <c r="L335" s="485">
        <v>84178</v>
      </c>
      <c r="M335" s="485" t="s">
        <v>2199</v>
      </c>
      <c r="N335" s="485">
        <v>-10</v>
      </c>
      <c r="O335" s="485">
        <v>-596.79</v>
      </c>
      <c r="P335" s="485">
        <v>0</v>
      </c>
    </row>
    <row r="336" spans="3:16">
      <c r="C336" s="488" t="s">
        <v>2238</v>
      </c>
      <c r="D336" s="489" t="s">
        <v>1710</v>
      </c>
      <c r="E336" s="749"/>
      <c r="F336" s="490">
        <v>45853</v>
      </c>
      <c r="G336" s="489" t="s">
        <v>1712</v>
      </c>
      <c r="H336" s="489" t="s">
        <v>1713</v>
      </c>
      <c r="I336" s="489">
        <v>1050162</v>
      </c>
      <c r="J336" s="489" t="s">
        <v>1989</v>
      </c>
      <c r="K336" s="489" t="s">
        <v>2018</v>
      </c>
      <c r="L336" s="489" t="s">
        <v>2240</v>
      </c>
      <c r="M336" s="489" t="s">
        <v>2241</v>
      </c>
      <c r="N336" s="489">
        <v>-4</v>
      </c>
      <c r="O336" s="489">
        <v>-238.71</v>
      </c>
      <c r="P336" s="489">
        <v>0</v>
      </c>
    </row>
    <row r="337" spans="3:16">
      <c r="C337" s="488" t="s">
        <v>2238</v>
      </c>
      <c r="D337" s="489" t="s">
        <v>1710</v>
      </c>
      <c r="E337" s="749"/>
      <c r="F337" s="490">
        <v>45904</v>
      </c>
      <c r="G337" s="489" t="s">
        <v>1712</v>
      </c>
      <c r="H337" s="489" t="s">
        <v>1713</v>
      </c>
      <c r="I337" s="489">
        <v>1050165</v>
      </c>
      <c r="J337" s="489" t="s">
        <v>1911</v>
      </c>
      <c r="K337" s="489" t="s">
        <v>1720</v>
      </c>
      <c r="L337" s="489">
        <v>86375</v>
      </c>
      <c r="M337" s="489" t="s">
        <v>1912</v>
      </c>
      <c r="N337" s="489">
        <v>-12</v>
      </c>
      <c r="O337" s="489">
        <v>-716.15</v>
      </c>
      <c r="P337" s="489">
        <v>0</v>
      </c>
    </row>
    <row r="338" spans="3:16">
      <c r="C338" s="488" t="s">
        <v>2238</v>
      </c>
      <c r="D338" s="489" t="s">
        <v>1710</v>
      </c>
      <c r="E338" s="749"/>
      <c r="F338" s="490">
        <v>45922</v>
      </c>
      <c r="G338" s="489" t="s">
        <v>1712</v>
      </c>
      <c r="H338" s="489" t="s">
        <v>1713</v>
      </c>
      <c r="I338" s="489">
        <v>1050165</v>
      </c>
      <c r="J338" s="489" t="s">
        <v>1916</v>
      </c>
      <c r="K338" s="489" t="s">
        <v>2193</v>
      </c>
      <c r="L338" s="489">
        <v>87103</v>
      </c>
      <c r="M338" s="489" t="s">
        <v>2242</v>
      </c>
      <c r="N338" s="489">
        <v>-12</v>
      </c>
      <c r="O338" s="489">
        <v>-716.16</v>
      </c>
      <c r="P338" s="489">
        <v>0</v>
      </c>
    </row>
    <row r="339" spans="3:16">
      <c r="C339" s="488" t="s">
        <v>2238</v>
      </c>
      <c r="D339" s="489" t="s">
        <v>1710</v>
      </c>
      <c r="E339" s="749"/>
      <c r="F339" s="490">
        <v>45933</v>
      </c>
      <c r="G339" s="489" t="s">
        <v>1712</v>
      </c>
      <c r="H339" s="489" t="s">
        <v>1713</v>
      </c>
      <c r="I339" s="489">
        <v>1050138</v>
      </c>
      <c r="J339" s="489" t="s">
        <v>2243</v>
      </c>
      <c r="K339" s="489" t="s">
        <v>1715</v>
      </c>
      <c r="L339" s="489">
        <v>87494</v>
      </c>
      <c r="M339" s="489" t="s">
        <v>2036</v>
      </c>
      <c r="N339" s="489">
        <v>-1</v>
      </c>
      <c r="O339" s="489">
        <v>-59.68</v>
      </c>
      <c r="P339" s="489">
        <v>0</v>
      </c>
    </row>
    <row r="340" spans="3:16">
      <c r="C340" s="488" t="s">
        <v>2238</v>
      </c>
      <c r="D340" s="489" t="s">
        <v>1710</v>
      </c>
      <c r="E340" s="749"/>
      <c r="F340" s="490">
        <v>45975</v>
      </c>
      <c r="G340" s="489" t="s">
        <v>1712</v>
      </c>
      <c r="H340" s="489" t="s">
        <v>1713</v>
      </c>
      <c r="I340" s="489">
        <v>1050165</v>
      </c>
      <c r="J340" s="489" t="s">
        <v>1922</v>
      </c>
      <c r="K340" s="489" t="s">
        <v>2193</v>
      </c>
      <c r="L340" s="489">
        <v>89310</v>
      </c>
      <c r="M340" s="489" t="s">
        <v>2244</v>
      </c>
      <c r="N340" s="489">
        <v>-14</v>
      </c>
      <c r="O340" s="489">
        <v>-835.52</v>
      </c>
      <c r="P340" s="489">
        <v>0</v>
      </c>
    </row>
    <row r="341" spans="3:16">
      <c r="C341" s="488" t="s">
        <v>2238</v>
      </c>
      <c r="D341" s="489" t="s">
        <v>1710</v>
      </c>
      <c r="E341" s="749"/>
      <c r="F341" s="490">
        <v>45995</v>
      </c>
      <c r="G341" s="489" t="s">
        <v>1712</v>
      </c>
      <c r="H341" s="489" t="s">
        <v>1713</v>
      </c>
      <c r="I341" s="489">
        <v>1050133</v>
      </c>
      <c r="J341" s="489" t="s">
        <v>2245</v>
      </c>
      <c r="K341" s="489" t="s">
        <v>1715</v>
      </c>
      <c r="L341" s="489">
        <v>90309</v>
      </c>
      <c r="M341" s="489" t="s">
        <v>1853</v>
      </c>
      <c r="N341" s="489">
        <v>-1</v>
      </c>
      <c r="O341" s="489">
        <v>-59.68</v>
      </c>
      <c r="P341" s="489">
        <v>0</v>
      </c>
    </row>
    <row r="342" spans="3:16">
      <c r="C342" s="488" t="s">
        <v>2238</v>
      </c>
      <c r="D342" s="489" t="s">
        <v>1710</v>
      </c>
      <c r="E342" s="749"/>
      <c r="F342" s="490">
        <v>46003</v>
      </c>
      <c r="G342" s="489" t="s">
        <v>1712</v>
      </c>
      <c r="H342" s="489" t="s">
        <v>1713</v>
      </c>
      <c r="I342" s="489">
        <v>1050215</v>
      </c>
      <c r="J342" s="489" t="s">
        <v>2246</v>
      </c>
      <c r="K342" s="489" t="s">
        <v>1715</v>
      </c>
      <c r="L342" s="489">
        <v>90657</v>
      </c>
      <c r="M342" s="489" t="s">
        <v>2064</v>
      </c>
      <c r="N342" s="489">
        <v>-6</v>
      </c>
      <c r="O342" s="489">
        <v>-358.08</v>
      </c>
      <c r="P342" s="489">
        <v>0</v>
      </c>
    </row>
    <row r="343" spans="3:16">
      <c r="C343" s="488" t="s">
        <v>2238</v>
      </c>
      <c r="D343" s="489" t="s">
        <v>1710</v>
      </c>
      <c r="E343" s="750"/>
      <c r="F343" s="490">
        <v>46007</v>
      </c>
      <c r="G343" s="489" t="s">
        <v>1712</v>
      </c>
      <c r="H343" s="489" t="s">
        <v>1713</v>
      </c>
      <c r="I343" s="489">
        <v>1050165</v>
      </c>
      <c r="J343" s="489" t="s">
        <v>2094</v>
      </c>
      <c r="K343" s="489" t="s">
        <v>1977</v>
      </c>
      <c r="L343" s="489">
        <v>90839</v>
      </c>
      <c r="M343" s="489" t="s">
        <v>2247</v>
      </c>
      <c r="N343" s="489">
        <v>-12</v>
      </c>
      <c r="O343" s="489">
        <v>-716.16</v>
      </c>
      <c r="P343" s="489">
        <v>0</v>
      </c>
    </row>
    <row r="344" spans="3:16">
      <c r="C344" s="751" t="s">
        <v>2248</v>
      </c>
      <c r="D344" s="752"/>
      <c r="E344" s="752"/>
      <c r="F344" s="752"/>
      <c r="G344" s="752"/>
      <c r="H344" s="752"/>
      <c r="I344" s="752"/>
      <c r="J344" s="752"/>
      <c r="K344" s="752"/>
      <c r="L344" s="752"/>
      <c r="M344" s="753"/>
      <c r="N344" s="492">
        <v>-72</v>
      </c>
      <c r="O344" s="493">
        <v>-4296.93</v>
      </c>
      <c r="P344" s="492">
        <v>0</v>
      </c>
    </row>
    <row r="345" spans="3:16">
      <c r="C345" s="484" t="s">
        <v>2249</v>
      </c>
      <c r="D345" s="485" t="s">
        <v>1710</v>
      </c>
      <c r="E345" s="748" t="s">
        <v>2166</v>
      </c>
      <c r="F345" s="486">
        <v>45840</v>
      </c>
      <c r="G345" s="485" t="s">
        <v>1712</v>
      </c>
      <c r="H345" s="485" t="s">
        <v>1713</v>
      </c>
      <c r="I345" s="485">
        <v>1050134</v>
      </c>
      <c r="J345" s="485" t="s">
        <v>2250</v>
      </c>
      <c r="K345" s="485" t="s">
        <v>1715</v>
      </c>
      <c r="L345" s="485">
        <v>83713</v>
      </c>
      <c r="M345" s="485" t="s">
        <v>2251</v>
      </c>
      <c r="N345" s="485">
        <v>-2</v>
      </c>
      <c r="O345" s="485">
        <v>-44.94</v>
      </c>
      <c r="P345" s="485">
        <v>0</v>
      </c>
    </row>
    <row r="346" spans="3:16">
      <c r="C346" s="488" t="s">
        <v>2249</v>
      </c>
      <c r="D346" s="489" t="s">
        <v>1710</v>
      </c>
      <c r="E346" s="749"/>
      <c r="F346" s="490">
        <v>45850</v>
      </c>
      <c r="G346" s="489" t="s">
        <v>1712</v>
      </c>
      <c r="H346" s="489" t="s">
        <v>1713</v>
      </c>
      <c r="I346" s="489">
        <v>1050130</v>
      </c>
      <c r="J346" s="489" t="s">
        <v>2252</v>
      </c>
      <c r="K346" s="489" t="s">
        <v>1728</v>
      </c>
      <c r="L346" s="489">
        <v>84054</v>
      </c>
      <c r="M346" s="489" t="s">
        <v>2253</v>
      </c>
      <c r="N346" s="489">
        <v>-2</v>
      </c>
      <c r="O346" s="489">
        <v>-44.94</v>
      </c>
      <c r="P346" s="489">
        <v>0</v>
      </c>
    </row>
    <row r="347" spans="3:16">
      <c r="C347" s="488" t="s">
        <v>2249</v>
      </c>
      <c r="D347" s="489" t="s">
        <v>1710</v>
      </c>
      <c r="E347" s="749"/>
      <c r="F347" s="490">
        <v>45850</v>
      </c>
      <c r="G347" s="489" t="s">
        <v>1712</v>
      </c>
      <c r="H347" s="489" t="s">
        <v>1713</v>
      </c>
      <c r="I347" s="489">
        <v>1050138</v>
      </c>
      <c r="J347" s="489" t="s">
        <v>2254</v>
      </c>
      <c r="K347" s="489" t="s">
        <v>1762</v>
      </c>
      <c r="L347" s="489">
        <v>84050</v>
      </c>
      <c r="M347" s="489" t="s">
        <v>2255</v>
      </c>
      <c r="N347" s="489">
        <v>-5</v>
      </c>
      <c r="O347" s="489">
        <v>-112.37</v>
      </c>
      <c r="P347" s="489">
        <v>0</v>
      </c>
    </row>
    <row r="348" spans="3:16">
      <c r="C348" s="488" t="s">
        <v>2249</v>
      </c>
      <c r="D348" s="489" t="s">
        <v>1710</v>
      </c>
      <c r="E348" s="749"/>
      <c r="F348" s="490">
        <v>45853</v>
      </c>
      <c r="G348" s="489" t="s">
        <v>1712</v>
      </c>
      <c r="H348" s="489" t="s">
        <v>1713</v>
      </c>
      <c r="I348" s="489">
        <v>1050165</v>
      </c>
      <c r="J348" s="489" t="s">
        <v>1902</v>
      </c>
      <c r="K348" s="489" t="s">
        <v>1728</v>
      </c>
      <c r="L348" s="489">
        <v>84178</v>
      </c>
      <c r="M348" s="489" t="s">
        <v>2199</v>
      </c>
      <c r="N348" s="489">
        <v>-4</v>
      </c>
      <c r="O348" s="489">
        <v>-89.89</v>
      </c>
      <c r="P348" s="489">
        <v>0</v>
      </c>
    </row>
    <row r="349" spans="3:16">
      <c r="C349" s="488" t="s">
        <v>2249</v>
      </c>
      <c r="D349" s="489" t="s">
        <v>1710</v>
      </c>
      <c r="E349" s="749"/>
      <c r="F349" s="490">
        <v>45862</v>
      </c>
      <c r="G349" s="489" t="s">
        <v>1712</v>
      </c>
      <c r="H349" s="489" t="s">
        <v>1713</v>
      </c>
      <c r="I349" s="489">
        <v>1050165</v>
      </c>
      <c r="J349" s="489" t="s">
        <v>1902</v>
      </c>
      <c r="K349" s="489" t="s">
        <v>1728</v>
      </c>
      <c r="L349" s="489" t="s">
        <v>2256</v>
      </c>
      <c r="M349" s="489" t="s">
        <v>2257</v>
      </c>
      <c r="N349" s="489">
        <v>-2</v>
      </c>
      <c r="O349" s="489">
        <v>-44.96</v>
      </c>
      <c r="P349" s="489">
        <v>0</v>
      </c>
    </row>
    <row r="350" spans="3:16">
      <c r="C350" s="488" t="s">
        <v>2249</v>
      </c>
      <c r="D350" s="489" t="s">
        <v>1710</v>
      </c>
      <c r="E350" s="749"/>
      <c r="F350" s="490">
        <v>45862</v>
      </c>
      <c r="G350" s="489" t="s">
        <v>1712</v>
      </c>
      <c r="H350" s="489" t="s">
        <v>1713</v>
      </c>
      <c r="I350" s="489">
        <v>1050130</v>
      </c>
      <c r="J350" s="489" t="s">
        <v>1991</v>
      </c>
      <c r="K350" s="489" t="s">
        <v>1715</v>
      </c>
      <c r="L350" s="489" t="s">
        <v>2258</v>
      </c>
      <c r="M350" s="489" t="s">
        <v>2257</v>
      </c>
      <c r="N350" s="489">
        <v>-1</v>
      </c>
      <c r="O350" s="489">
        <v>-22.48</v>
      </c>
      <c r="P350" s="489">
        <v>0</v>
      </c>
    </row>
    <row r="351" spans="3:16">
      <c r="C351" s="488" t="s">
        <v>2249</v>
      </c>
      <c r="D351" s="489" t="s">
        <v>1710</v>
      </c>
      <c r="E351" s="749"/>
      <c r="F351" s="490">
        <v>45864</v>
      </c>
      <c r="G351" s="489" t="s">
        <v>1712</v>
      </c>
      <c r="H351" s="489" t="s">
        <v>1713</v>
      </c>
      <c r="I351" s="489">
        <v>1050130</v>
      </c>
      <c r="J351" s="489" t="s">
        <v>2119</v>
      </c>
      <c r="K351" s="489" t="s">
        <v>1715</v>
      </c>
      <c r="L351" s="489">
        <v>84779</v>
      </c>
      <c r="M351" s="489" t="s">
        <v>2259</v>
      </c>
      <c r="N351" s="489">
        <v>-2</v>
      </c>
      <c r="O351" s="489">
        <v>-44.95</v>
      </c>
      <c r="P351" s="489">
        <v>0</v>
      </c>
    </row>
    <row r="352" spans="3:16">
      <c r="C352" s="488" t="s">
        <v>2249</v>
      </c>
      <c r="D352" s="489" t="s">
        <v>1710</v>
      </c>
      <c r="E352" s="749"/>
      <c r="F352" s="490">
        <v>45867</v>
      </c>
      <c r="G352" s="489" t="s">
        <v>1712</v>
      </c>
      <c r="H352" s="489" t="s">
        <v>1713</v>
      </c>
      <c r="I352" s="489">
        <v>1050130</v>
      </c>
      <c r="J352" s="489" t="s">
        <v>2260</v>
      </c>
      <c r="K352" s="489" t="s">
        <v>1715</v>
      </c>
      <c r="L352" s="489">
        <v>84863</v>
      </c>
      <c r="M352" s="489" t="s">
        <v>2261</v>
      </c>
      <c r="N352" s="489">
        <v>-1</v>
      </c>
      <c r="O352" s="489">
        <v>-22.48</v>
      </c>
      <c r="P352" s="489">
        <v>0</v>
      </c>
    </row>
    <row r="353" spans="3:16">
      <c r="C353" s="488" t="s">
        <v>2249</v>
      </c>
      <c r="D353" s="489" t="s">
        <v>1710</v>
      </c>
      <c r="E353" s="749"/>
      <c r="F353" s="490">
        <v>45867</v>
      </c>
      <c r="G353" s="489" t="s">
        <v>1712</v>
      </c>
      <c r="H353" s="489" t="s">
        <v>1713</v>
      </c>
      <c r="I353" s="489">
        <v>1050130</v>
      </c>
      <c r="J353" s="489" t="s">
        <v>2260</v>
      </c>
      <c r="K353" s="489" t="s">
        <v>1728</v>
      </c>
      <c r="L353" s="489" t="s">
        <v>2262</v>
      </c>
      <c r="M353" s="489" t="s">
        <v>2263</v>
      </c>
      <c r="N353" s="489">
        <v>-3</v>
      </c>
      <c r="O353" s="489">
        <v>-67.459999999999994</v>
      </c>
      <c r="P353" s="489">
        <v>0</v>
      </c>
    </row>
    <row r="354" spans="3:16">
      <c r="C354" s="488" t="s">
        <v>2249</v>
      </c>
      <c r="D354" s="489" t="s">
        <v>1710</v>
      </c>
      <c r="E354" s="749"/>
      <c r="F354" s="490">
        <v>45876</v>
      </c>
      <c r="G354" s="489" t="s">
        <v>1712</v>
      </c>
      <c r="H354" s="489" t="s">
        <v>1713</v>
      </c>
      <c r="I354" s="489">
        <v>1050132</v>
      </c>
      <c r="J354" s="489" t="s">
        <v>1907</v>
      </c>
      <c r="K354" s="489" t="s">
        <v>1720</v>
      </c>
      <c r="L354" s="489">
        <v>85263</v>
      </c>
      <c r="M354" s="489" t="s">
        <v>1908</v>
      </c>
      <c r="N354" s="489">
        <v>-2</v>
      </c>
      <c r="O354" s="489">
        <v>-44.97</v>
      </c>
      <c r="P354" s="489">
        <v>0</v>
      </c>
    </row>
    <row r="355" spans="3:16">
      <c r="C355" s="488" t="s">
        <v>2249</v>
      </c>
      <c r="D355" s="489" t="s">
        <v>1710</v>
      </c>
      <c r="E355" s="749"/>
      <c r="F355" s="490">
        <v>45878</v>
      </c>
      <c r="G355" s="489" t="s">
        <v>1712</v>
      </c>
      <c r="H355" s="489" t="s">
        <v>1713</v>
      </c>
      <c r="I355" s="489">
        <v>1050138</v>
      </c>
      <c r="J355" s="489" t="s">
        <v>1811</v>
      </c>
      <c r="K355" s="489" t="s">
        <v>1728</v>
      </c>
      <c r="L355" s="489">
        <v>85337</v>
      </c>
      <c r="M355" s="489" t="s">
        <v>2264</v>
      </c>
      <c r="N355" s="489">
        <v>-2</v>
      </c>
      <c r="O355" s="489">
        <v>-44.97</v>
      </c>
      <c r="P355" s="489">
        <v>0</v>
      </c>
    </row>
    <row r="356" spans="3:16">
      <c r="C356" s="488" t="s">
        <v>2249</v>
      </c>
      <c r="D356" s="489" t="s">
        <v>1710</v>
      </c>
      <c r="E356" s="749"/>
      <c r="F356" s="490">
        <v>45879</v>
      </c>
      <c r="G356" s="489" t="s">
        <v>1712</v>
      </c>
      <c r="H356" s="489" t="s">
        <v>1713</v>
      </c>
      <c r="I356" s="489">
        <v>1050132</v>
      </c>
      <c r="J356" s="489" t="s">
        <v>2265</v>
      </c>
      <c r="K356" s="489" t="s">
        <v>1723</v>
      </c>
      <c r="L356" s="489">
        <v>85380</v>
      </c>
      <c r="M356" s="489" t="s">
        <v>2266</v>
      </c>
      <c r="N356" s="489">
        <v>-2</v>
      </c>
      <c r="O356" s="489">
        <v>-44.97</v>
      </c>
      <c r="P356" s="489">
        <v>0</v>
      </c>
    </row>
    <row r="357" spans="3:16">
      <c r="C357" s="488" t="s">
        <v>2249</v>
      </c>
      <c r="D357" s="489" t="s">
        <v>1710</v>
      </c>
      <c r="E357" s="749"/>
      <c r="F357" s="490">
        <v>45885</v>
      </c>
      <c r="G357" s="489" t="s">
        <v>1712</v>
      </c>
      <c r="H357" s="489" t="s">
        <v>1713</v>
      </c>
      <c r="I357" s="489">
        <v>1050132</v>
      </c>
      <c r="J357" s="489" t="s">
        <v>2267</v>
      </c>
      <c r="K357" s="489" t="s">
        <v>1728</v>
      </c>
      <c r="L357" s="489">
        <v>85691</v>
      </c>
      <c r="M357" s="489" t="s">
        <v>2268</v>
      </c>
      <c r="N357" s="489">
        <v>-2</v>
      </c>
      <c r="O357" s="489">
        <v>-44.97</v>
      </c>
      <c r="P357" s="489">
        <v>0</v>
      </c>
    </row>
    <row r="358" spans="3:16">
      <c r="C358" s="488" t="s">
        <v>2249</v>
      </c>
      <c r="D358" s="489" t="s">
        <v>1710</v>
      </c>
      <c r="E358" s="749"/>
      <c r="F358" s="490">
        <v>45895</v>
      </c>
      <c r="G358" s="489" t="s">
        <v>1712</v>
      </c>
      <c r="H358" s="489" t="s">
        <v>1713</v>
      </c>
      <c r="I358" s="489">
        <v>1050138</v>
      </c>
      <c r="J358" s="489" t="s">
        <v>2269</v>
      </c>
      <c r="K358" s="489" t="s">
        <v>1728</v>
      </c>
      <c r="L358" s="489">
        <v>86063</v>
      </c>
      <c r="M358" s="489" t="s">
        <v>2270</v>
      </c>
      <c r="N358" s="489">
        <v>-3</v>
      </c>
      <c r="O358" s="489">
        <v>-67.459999999999994</v>
      </c>
      <c r="P358" s="489">
        <v>0</v>
      </c>
    </row>
    <row r="359" spans="3:16">
      <c r="C359" s="488" t="s">
        <v>2249</v>
      </c>
      <c r="D359" s="489" t="s">
        <v>1710</v>
      </c>
      <c r="E359" s="749"/>
      <c r="F359" s="490">
        <v>45910</v>
      </c>
      <c r="G359" s="489" t="s">
        <v>1712</v>
      </c>
      <c r="H359" s="489" t="s">
        <v>1713</v>
      </c>
      <c r="I359" s="489">
        <v>1050165</v>
      </c>
      <c r="J359" s="489" t="s">
        <v>1916</v>
      </c>
      <c r="K359" s="489" t="s">
        <v>2193</v>
      </c>
      <c r="L359" s="489">
        <v>86611</v>
      </c>
      <c r="M359" s="489" t="s">
        <v>2209</v>
      </c>
      <c r="N359" s="489">
        <v>-6</v>
      </c>
      <c r="O359" s="489">
        <v>-134.91999999999999</v>
      </c>
      <c r="P359" s="489">
        <v>0</v>
      </c>
    </row>
    <row r="360" spans="3:16">
      <c r="C360" s="488" t="s">
        <v>2249</v>
      </c>
      <c r="D360" s="489" t="s">
        <v>1710</v>
      </c>
      <c r="E360" s="749"/>
      <c r="F360" s="490">
        <v>45914</v>
      </c>
      <c r="G360" s="489" t="s">
        <v>1712</v>
      </c>
      <c r="H360" s="489" t="s">
        <v>1713</v>
      </c>
      <c r="I360" s="489" t="s">
        <v>1766</v>
      </c>
      <c r="J360" s="489" t="s">
        <v>1767</v>
      </c>
      <c r="K360" s="489">
        <v>10501501500</v>
      </c>
      <c r="L360" s="489" t="s">
        <v>1768</v>
      </c>
      <c r="M360" s="489" t="s">
        <v>1913</v>
      </c>
      <c r="N360" s="489">
        <v>4</v>
      </c>
      <c r="O360" s="489">
        <v>89.95</v>
      </c>
      <c r="P360" s="489">
        <v>0</v>
      </c>
    </row>
    <row r="361" spans="3:16">
      <c r="C361" s="488" t="s">
        <v>2249</v>
      </c>
      <c r="D361" s="489" t="s">
        <v>1710</v>
      </c>
      <c r="E361" s="749"/>
      <c r="F361" s="490">
        <v>45914</v>
      </c>
      <c r="G361" s="489" t="s">
        <v>1712</v>
      </c>
      <c r="H361" s="489" t="s">
        <v>1713</v>
      </c>
      <c r="I361" s="489" t="s">
        <v>1766</v>
      </c>
      <c r="J361" s="489" t="s">
        <v>1767</v>
      </c>
      <c r="K361" s="489">
        <v>10501301500</v>
      </c>
      <c r="L361" s="489" t="s">
        <v>1768</v>
      </c>
      <c r="M361" s="489" t="s">
        <v>2271</v>
      </c>
      <c r="N361" s="489">
        <v>-8</v>
      </c>
      <c r="O361" s="489">
        <v>-179.9</v>
      </c>
      <c r="P361" s="489">
        <v>0</v>
      </c>
    </row>
    <row r="362" spans="3:16">
      <c r="C362" s="488" t="s">
        <v>2249</v>
      </c>
      <c r="D362" s="489" t="s">
        <v>1710</v>
      </c>
      <c r="E362" s="749"/>
      <c r="F362" s="490">
        <v>45920</v>
      </c>
      <c r="G362" s="489" t="s">
        <v>1712</v>
      </c>
      <c r="H362" s="489" t="s">
        <v>1713</v>
      </c>
      <c r="I362" s="489">
        <v>1050160</v>
      </c>
      <c r="J362" s="489" t="s">
        <v>2213</v>
      </c>
      <c r="K362" s="489" t="s">
        <v>1715</v>
      </c>
      <c r="L362" s="489">
        <v>87009</v>
      </c>
      <c r="M362" s="489" t="s">
        <v>2030</v>
      </c>
      <c r="N362" s="489">
        <v>-1</v>
      </c>
      <c r="O362" s="489">
        <v>-22.49</v>
      </c>
      <c r="P362" s="489">
        <v>0</v>
      </c>
    </row>
    <row r="363" spans="3:16">
      <c r="C363" s="488" t="s">
        <v>2249</v>
      </c>
      <c r="D363" s="489" t="s">
        <v>1710</v>
      </c>
      <c r="E363" s="749"/>
      <c r="F363" s="490">
        <v>45921</v>
      </c>
      <c r="G363" s="489" t="s">
        <v>1712</v>
      </c>
      <c r="H363" s="489" t="s">
        <v>1713</v>
      </c>
      <c r="I363" s="489">
        <v>1050135</v>
      </c>
      <c r="J363" s="489" t="s">
        <v>2272</v>
      </c>
      <c r="K363" s="489" t="s">
        <v>1715</v>
      </c>
      <c r="L363" s="489">
        <v>87052</v>
      </c>
      <c r="M363" s="489" t="s">
        <v>1827</v>
      </c>
      <c r="N363" s="489">
        <v>-1</v>
      </c>
      <c r="O363" s="489">
        <v>-22.48</v>
      </c>
      <c r="P363" s="489">
        <v>0</v>
      </c>
    </row>
    <row r="364" spans="3:16">
      <c r="C364" s="488" t="s">
        <v>2249</v>
      </c>
      <c r="D364" s="489" t="s">
        <v>1710</v>
      </c>
      <c r="E364" s="749"/>
      <c r="F364" s="490">
        <v>45922</v>
      </c>
      <c r="G364" s="489" t="s">
        <v>1712</v>
      </c>
      <c r="H364" s="489" t="s">
        <v>1713</v>
      </c>
      <c r="I364" s="489">
        <v>1050132</v>
      </c>
      <c r="J364" s="489" t="s">
        <v>1914</v>
      </c>
      <c r="K364" s="489" t="s">
        <v>1728</v>
      </c>
      <c r="L364" s="489">
        <v>87123</v>
      </c>
      <c r="M364" s="489" t="s">
        <v>2273</v>
      </c>
      <c r="N364" s="489">
        <v>-1</v>
      </c>
      <c r="O364" s="489">
        <v>-22.49</v>
      </c>
      <c r="P364" s="489">
        <v>0</v>
      </c>
    </row>
    <row r="365" spans="3:16">
      <c r="C365" s="488" t="s">
        <v>2249</v>
      </c>
      <c r="D365" s="489" t="s">
        <v>1710</v>
      </c>
      <c r="E365" s="749"/>
      <c r="F365" s="490">
        <v>45923</v>
      </c>
      <c r="G365" s="489" t="s">
        <v>1712</v>
      </c>
      <c r="H365" s="489" t="s">
        <v>1713</v>
      </c>
      <c r="I365" s="489">
        <v>1050132</v>
      </c>
      <c r="J365" s="489" t="s">
        <v>1914</v>
      </c>
      <c r="K365" s="489" t="s">
        <v>1728</v>
      </c>
      <c r="L365" s="489">
        <v>87166</v>
      </c>
      <c r="M365" s="489" t="s">
        <v>1915</v>
      </c>
      <c r="N365" s="489">
        <v>-1</v>
      </c>
      <c r="O365" s="489">
        <v>-22.49</v>
      </c>
      <c r="P365" s="489">
        <v>0</v>
      </c>
    </row>
    <row r="366" spans="3:16">
      <c r="C366" s="488" t="s">
        <v>2249</v>
      </c>
      <c r="D366" s="489" t="s">
        <v>1710</v>
      </c>
      <c r="E366" s="749"/>
      <c r="F366" s="490">
        <v>45933</v>
      </c>
      <c r="G366" s="489" t="s">
        <v>1712</v>
      </c>
      <c r="H366" s="489" t="s">
        <v>1713</v>
      </c>
      <c r="I366" s="489">
        <v>1050165</v>
      </c>
      <c r="J366" s="489" t="s">
        <v>1916</v>
      </c>
      <c r="K366" s="489" t="s">
        <v>1745</v>
      </c>
      <c r="L366" s="489">
        <v>87499</v>
      </c>
      <c r="M366" s="489" t="s">
        <v>2036</v>
      </c>
      <c r="N366" s="489">
        <v>-2</v>
      </c>
      <c r="O366" s="489">
        <v>-44.97</v>
      </c>
      <c r="P366" s="489">
        <v>0</v>
      </c>
    </row>
    <row r="367" spans="3:16">
      <c r="C367" s="488" t="s">
        <v>2249</v>
      </c>
      <c r="D367" s="489" t="s">
        <v>1710</v>
      </c>
      <c r="E367" s="749"/>
      <c r="F367" s="490">
        <v>45936</v>
      </c>
      <c r="G367" s="489" t="s">
        <v>1712</v>
      </c>
      <c r="H367" s="489" t="s">
        <v>1713</v>
      </c>
      <c r="I367" s="489">
        <v>1050138</v>
      </c>
      <c r="J367" s="489" t="s">
        <v>2274</v>
      </c>
      <c r="K367" s="489" t="s">
        <v>1715</v>
      </c>
      <c r="L367" s="489">
        <v>87666</v>
      </c>
      <c r="M367" s="489" t="s">
        <v>2275</v>
      </c>
      <c r="N367" s="489">
        <v>-1</v>
      </c>
      <c r="O367" s="489">
        <v>-22.49</v>
      </c>
      <c r="P367" s="489">
        <v>0</v>
      </c>
    </row>
    <row r="368" spans="3:16">
      <c r="C368" s="488" t="s">
        <v>2249</v>
      </c>
      <c r="D368" s="489" t="s">
        <v>1710</v>
      </c>
      <c r="E368" s="749"/>
      <c r="F368" s="490">
        <v>45941</v>
      </c>
      <c r="G368" s="489" t="s">
        <v>1712</v>
      </c>
      <c r="H368" s="489" t="s">
        <v>1713</v>
      </c>
      <c r="I368" s="489">
        <v>1050165</v>
      </c>
      <c r="J368" s="489" t="s">
        <v>1922</v>
      </c>
      <c r="K368" s="489" t="s">
        <v>2276</v>
      </c>
      <c r="L368" s="489">
        <v>87860</v>
      </c>
      <c r="M368" s="489" t="s">
        <v>1924</v>
      </c>
      <c r="N368" s="489">
        <v>-11</v>
      </c>
      <c r="O368" s="489">
        <v>-247.36</v>
      </c>
      <c r="P368" s="489">
        <v>0</v>
      </c>
    </row>
    <row r="369" spans="3:16">
      <c r="C369" s="488" t="s">
        <v>2249</v>
      </c>
      <c r="D369" s="489" t="s">
        <v>1710</v>
      </c>
      <c r="E369" s="749"/>
      <c r="F369" s="490">
        <v>45974</v>
      </c>
      <c r="G369" s="489" t="s">
        <v>1712</v>
      </c>
      <c r="H369" s="489" t="s">
        <v>1713</v>
      </c>
      <c r="I369" s="489" t="s">
        <v>1766</v>
      </c>
      <c r="J369" s="489" t="s">
        <v>1767</v>
      </c>
      <c r="K369" s="489">
        <v>10501641500</v>
      </c>
      <c r="L369" s="489" t="s">
        <v>2277</v>
      </c>
      <c r="M369" s="489" t="s">
        <v>2278</v>
      </c>
      <c r="N369" s="489">
        <v>-1</v>
      </c>
      <c r="O369" s="489">
        <v>-22.49</v>
      </c>
      <c r="P369" s="489">
        <v>0</v>
      </c>
    </row>
    <row r="370" spans="3:16">
      <c r="C370" s="488" t="s">
        <v>2249</v>
      </c>
      <c r="D370" s="489" t="s">
        <v>1710</v>
      </c>
      <c r="E370" s="749"/>
      <c r="F370" s="490">
        <v>45984</v>
      </c>
      <c r="G370" s="489" t="s">
        <v>1712</v>
      </c>
      <c r="H370" s="489" t="s">
        <v>1713</v>
      </c>
      <c r="I370" s="489">
        <v>1050138</v>
      </c>
      <c r="J370" s="489" t="s">
        <v>2279</v>
      </c>
      <c r="K370" s="489" t="s">
        <v>2193</v>
      </c>
      <c r="L370" s="489">
        <v>89777</v>
      </c>
      <c r="M370" s="489" t="s">
        <v>2280</v>
      </c>
      <c r="N370" s="489">
        <v>-1</v>
      </c>
      <c r="O370" s="489">
        <v>-22.49</v>
      </c>
      <c r="P370" s="489">
        <v>0</v>
      </c>
    </row>
    <row r="371" spans="3:16">
      <c r="C371" s="488" t="s">
        <v>2249</v>
      </c>
      <c r="D371" s="489" t="s">
        <v>1710</v>
      </c>
      <c r="E371" s="749"/>
      <c r="F371" s="490">
        <v>45994</v>
      </c>
      <c r="G371" s="489" t="s">
        <v>1712</v>
      </c>
      <c r="H371" s="489" t="s">
        <v>1713</v>
      </c>
      <c r="I371" s="489">
        <v>1050165</v>
      </c>
      <c r="J371" s="489" t="s">
        <v>2088</v>
      </c>
      <c r="K371" s="489" t="s">
        <v>2281</v>
      </c>
      <c r="L371" s="489">
        <v>90287</v>
      </c>
      <c r="M371" s="489" t="s">
        <v>2282</v>
      </c>
      <c r="N371" s="489">
        <v>-4</v>
      </c>
      <c r="O371" s="489">
        <v>-89.96</v>
      </c>
      <c r="P371" s="489">
        <v>0</v>
      </c>
    </row>
    <row r="372" spans="3:16">
      <c r="C372" s="488" t="s">
        <v>2249</v>
      </c>
      <c r="D372" s="489" t="s">
        <v>1710</v>
      </c>
      <c r="E372" s="749"/>
      <c r="F372" s="490">
        <v>46015</v>
      </c>
      <c r="G372" s="489" t="s">
        <v>1712</v>
      </c>
      <c r="H372" s="489" t="s">
        <v>1713</v>
      </c>
      <c r="I372" s="489">
        <v>1050138</v>
      </c>
      <c r="J372" s="489" t="s">
        <v>2283</v>
      </c>
      <c r="K372" s="489" t="s">
        <v>1752</v>
      </c>
      <c r="L372" s="489">
        <v>91126</v>
      </c>
      <c r="M372" s="489" t="s">
        <v>2284</v>
      </c>
      <c r="N372" s="489">
        <v>-1</v>
      </c>
      <c r="O372" s="489">
        <v>-22.49</v>
      </c>
      <c r="P372" s="489">
        <v>0</v>
      </c>
    </row>
    <row r="373" spans="3:16">
      <c r="C373" s="488" t="s">
        <v>2249</v>
      </c>
      <c r="D373" s="489" t="s">
        <v>1710</v>
      </c>
      <c r="E373" s="750"/>
      <c r="F373" s="490">
        <v>46016</v>
      </c>
      <c r="G373" s="489" t="s">
        <v>1712</v>
      </c>
      <c r="H373" s="489" t="s">
        <v>1713</v>
      </c>
      <c r="I373" s="489">
        <v>1050165</v>
      </c>
      <c r="J373" s="489" t="s">
        <v>2094</v>
      </c>
      <c r="K373" s="489" t="s">
        <v>1786</v>
      </c>
      <c r="L373" s="489">
        <v>91118</v>
      </c>
      <c r="M373" s="489" t="s">
        <v>2095</v>
      </c>
      <c r="N373" s="489">
        <v>-12</v>
      </c>
      <c r="O373" s="489">
        <v>-269.88</v>
      </c>
      <c r="P373" s="489">
        <v>0</v>
      </c>
    </row>
    <row r="374" spans="3:16">
      <c r="C374" s="751" t="s">
        <v>2285</v>
      </c>
      <c r="D374" s="752"/>
      <c r="E374" s="752"/>
      <c r="F374" s="752"/>
      <c r="G374" s="752"/>
      <c r="H374" s="752"/>
      <c r="I374" s="752"/>
      <c r="J374" s="752"/>
      <c r="K374" s="752"/>
      <c r="L374" s="752"/>
      <c r="M374" s="753"/>
      <c r="N374" s="492">
        <v>-80</v>
      </c>
      <c r="O374" s="493">
        <v>-1798.76</v>
      </c>
      <c r="P374" s="492">
        <v>0</v>
      </c>
    </row>
    <row r="375" spans="3:16">
      <c r="C375" s="484" t="s">
        <v>2286</v>
      </c>
      <c r="D375" s="485" t="s">
        <v>1710</v>
      </c>
      <c r="E375" s="748" t="s">
        <v>1711</v>
      </c>
      <c r="F375" s="486">
        <v>45874</v>
      </c>
      <c r="G375" s="485" t="s">
        <v>1712</v>
      </c>
      <c r="H375" s="485" t="s">
        <v>1713</v>
      </c>
      <c r="I375" s="485">
        <v>1050132</v>
      </c>
      <c r="J375" s="485" t="s">
        <v>2287</v>
      </c>
      <c r="K375" s="485" t="s">
        <v>1728</v>
      </c>
      <c r="L375" s="485">
        <v>85189</v>
      </c>
      <c r="M375" s="485" t="s">
        <v>2288</v>
      </c>
      <c r="N375" s="485">
        <v>-3</v>
      </c>
      <c r="O375" s="485">
        <v>-488.44</v>
      </c>
      <c r="P375" s="485">
        <v>0</v>
      </c>
    </row>
    <row r="376" spans="3:16">
      <c r="C376" s="488" t="s">
        <v>2286</v>
      </c>
      <c r="D376" s="489" t="s">
        <v>1710</v>
      </c>
      <c r="E376" s="749"/>
      <c r="F376" s="490">
        <v>45889</v>
      </c>
      <c r="G376" s="489" t="s">
        <v>1712</v>
      </c>
      <c r="H376" s="489" t="s">
        <v>1713</v>
      </c>
      <c r="I376" s="489">
        <v>1050135</v>
      </c>
      <c r="J376" s="489" t="s">
        <v>1909</v>
      </c>
      <c r="K376" s="489" t="s">
        <v>1715</v>
      </c>
      <c r="L376" s="489">
        <v>85817</v>
      </c>
      <c r="M376" s="489" t="s">
        <v>1812</v>
      </c>
      <c r="N376" s="489">
        <v>-1</v>
      </c>
      <c r="O376" s="489">
        <v>-168.21</v>
      </c>
      <c r="P376" s="489">
        <v>0</v>
      </c>
    </row>
    <row r="377" spans="3:16">
      <c r="C377" s="488" t="s">
        <v>2286</v>
      </c>
      <c r="D377" s="489" t="s">
        <v>1710</v>
      </c>
      <c r="E377" s="750"/>
      <c r="F377" s="490">
        <v>45893</v>
      </c>
      <c r="G377" s="489" t="s">
        <v>1712</v>
      </c>
      <c r="H377" s="489" t="s">
        <v>1713</v>
      </c>
      <c r="I377" s="489">
        <v>1050214</v>
      </c>
      <c r="J377" s="489" t="s">
        <v>2016</v>
      </c>
      <c r="K377" s="489" t="s">
        <v>1715</v>
      </c>
      <c r="L377" s="489">
        <v>86002</v>
      </c>
      <c r="M377" s="489" t="s">
        <v>2020</v>
      </c>
      <c r="N377" s="489">
        <v>-3</v>
      </c>
      <c r="O377" s="489">
        <v>-504.64</v>
      </c>
      <c r="P377" s="489">
        <v>0</v>
      </c>
    </row>
    <row r="378" spans="3:16">
      <c r="C378" s="751" t="s">
        <v>2289</v>
      </c>
      <c r="D378" s="752"/>
      <c r="E378" s="752"/>
      <c r="F378" s="752"/>
      <c r="G378" s="752"/>
      <c r="H378" s="752"/>
      <c r="I378" s="752"/>
      <c r="J378" s="752"/>
      <c r="K378" s="752"/>
      <c r="L378" s="752"/>
      <c r="M378" s="753"/>
      <c r="N378" s="492">
        <v>-7</v>
      </c>
      <c r="O378" s="493">
        <v>-1161.29</v>
      </c>
      <c r="P378" s="492">
        <v>0</v>
      </c>
    </row>
    <row r="379" spans="3:16">
      <c r="C379" s="484" t="s">
        <v>2290</v>
      </c>
      <c r="D379" s="485" t="s">
        <v>1710</v>
      </c>
      <c r="E379" s="748" t="s">
        <v>2291</v>
      </c>
      <c r="F379" s="486">
        <v>45848</v>
      </c>
      <c r="G379" s="485" t="s">
        <v>1712</v>
      </c>
      <c r="H379" s="485" t="s">
        <v>1713</v>
      </c>
      <c r="I379" s="485">
        <v>1050161</v>
      </c>
      <c r="J379" s="485" t="s">
        <v>2292</v>
      </c>
      <c r="K379" s="485" t="s">
        <v>1715</v>
      </c>
      <c r="L379" s="485">
        <v>83989</v>
      </c>
      <c r="M379" s="485" t="s">
        <v>2293</v>
      </c>
      <c r="N379" s="485">
        <v>-1</v>
      </c>
      <c r="O379" s="485">
        <v>-133.82</v>
      </c>
      <c r="P379" s="485">
        <v>0</v>
      </c>
    </row>
    <row r="380" spans="3:16">
      <c r="C380" s="488" t="s">
        <v>2290</v>
      </c>
      <c r="D380" s="489" t="s">
        <v>1710</v>
      </c>
      <c r="E380" s="750"/>
      <c r="F380" s="490">
        <v>45864</v>
      </c>
      <c r="G380" s="489" t="s">
        <v>1712</v>
      </c>
      <c r="H380" s="489" t="s">
        <v>1713</v>
      </c>
      <c r="I380" s="489">
        <v>1050138</v>
      </c>
      <c r="J380" s="489" t="s">
        <v>2294</v>
      </c>
      <c r="K380" s="489" t="s">
        <v>1937</v>
      </c>
      <c r="L380" s="489">
        <v>84758</v>
      </c>
      <c r="M380" s="489" t="s">
        <v>2295</v>
      </c>
      <c r="N380" s="489">
        <v>-1</v>
      </c>
      <c r="O380" s="489">
        <v>-133.82</v>
      </c>
      <c r="P380" s="489">
        <v>0</v>
      </c>
    </row>
    <row r="381" spans="3:16">
      <c r="C381" s="751" t="s">
        <v>2296</v>
      </c>
      <c r="D381" s="752"/>
      <c r="E381" s="752"/>
      <c r="F381" s="752"/>
      <c r="G381" s="752"/>
      <c r="H381" s="752"/>
      <c r="I381" s="752"/>
      <c r="J381" s="752"/>
      <c r="K381" s="752"/>
      <c r="L381" s="752"/>
      <c r="M381" s="753"/>
      <c r="N381" s="492">
        <v>-2</v>
      </c>
      <c r="O381" s="492">
        <v>-267.64</v>
      </c>
      <c r="P381" s="492">
        <v>0</v>
      </c>
    </row>
    <row r="382" spans="3:16">
      <c r="C382" s="484" t="s">
        <v>2297</v>
      </c>
      <c r="D382" s="485" t="s">
        <v>1710</v>
      </c>
      <c r="E382" s="748" t="s">
        <v>1711</v>
      </c>
      <c r="F382" s="486">
        <v>45982</v>
      </c>
      <c r="G382" s="485" t="s">
        <v>1712</v>
      </c>
      <c r="H382" s="485" t="s">
        <v>1713</v>
      </c>
      <c r="I382" s="485">
        <v>1050130</v>
      </c>
      <c r="J382" s="485" t="s">
        <v>1778</v>
      </c>
      <c r="K382" s="485" t="s">
        <v>1715</v>
      </c>
      <c r="L382" s="485">
        <v>89611</v>
      </c>
      <c r="M382" s="485" t="s">
        <v>1779</v>
      </c>
      <c r="N382" s="485">
        <v>-1</v>
      </c>
      <c r="O382" s="485">
        <v>-940.78</v>
      </c>
      <c r="P382" s="485">
        <v>0</v>
      </c>
    </row>
    <row r="383" spans="3:16">
      <c r="C383" s="488" t="s">
        <v>2297</v>
      </c>
      <c r="D383" s="489" t="s">
        <v>1710</v>
      </c>
      <c r="E383" s="750"/>
      <c r="F383" s="490">
        <v>45986</v>
      </c>
      <c r="G383" s="489" t="s">
        <v>1712</v>
      </c>
      <c r="H383" s="489" t="s">
        <v>1713</v>
      </c>
      <c r="I383" s="489">
        <v>1050130</v>
      </c>
      <c r="J383" s="489" t="s">
        <v>2298</v>
      </c>
      <c r="K383" s="489" t="s">
        <v>1715</v>
      </c>
      <c r="L383" s="489">
        <v>89651</v>
      </c>
      <c r="M383" s="489" t="s">
        <v>2299</v>
      </c>
      <c r="N383" s="489">
        <v>-1</v>
      </c>
      <c r="O383" s="489">
        <v>-940.77</v>
      </c>
      <c r="P383" s="489">
        <v>0</v>
      </c>
    </row>
    <row r="384" spans="3:16">
      <c r="C384" s="751" t="s">
        <v>2300</v>
      </c>
      <c r="D384" s="752"/>
      <c r="E384" s="752"/>
      <c r="F384" s="752"/>
      <c r="G384" s="752"/>
      <c r="H384" s="752"/>
      <c r="I384" s="752"/>
      <c r="J384" s="752"/>
      <c r="K384" s="752"/>
      <c r="L384" s="752"/>
      <c r="M384" s="753"/>
      <c r="N384" s="492">
        <v>-2</v>
      </c>
      <c r="O384" s="493">
        <v>-1881.55</v>
      </c>
      <c r="P384" s="492">
        <v>0</v>
      </c>
    </row>
    <row r="385" spans="3:16">
      <c r="C385" s="484" t="s">
        <v>2301</v>
      </c>
      <c r="D385" s="485" t="s">
        <v>1710</v>
      </c>
      <c r="E385" s="748" t="s">
        <v>1889</v>
      </c>
      <c r="F385" s="486">
        <v>45853</v>
      </c>
      <c r="G385" s="485" t="s">
        <v>1712</v>
      </c>
      <c r="H385" s="485" t="s">
        <v>1713</v>
      </c>
      <c r="I385" s="485">
        <v>1050165</v>
      </c>
      <c r="J385" s="485" t="s">
        <v>1902</v>
      </c>
      <c r="K385" s="485" t="s">
        <v>1752</v>
      </c>
      <c r="L385" s="485">
        <v>84178</v>
      </c>
      <c r="M385" s="485" t="s">
        <v>2199</v>
      </c>
      <c r="N385" s="485">
        <v>-12</v>
      </c>
      <c r="O385" s="485">
        <v>-757.32</v>
      </c>
      <c r="P385" s="485">
        <v>0</v>
      </c>
    </row>
    <row r="386" spans="3:16">
      <c r="C386" s="488" t="s">
        <v>2301</v>
      </c>
      <c r="D386" s="489" t="s">
        <v>1710</v>
      </c>
      <c r="E386" s="749"/>
      <c r="F386" s="490">
        <v>45853</v>
      </c>
      <c r="G386" s="489" t="s">
        <v>1712</v>
      </c>
      <c r="H386" s="489" t="s">
        <v>1713</v>
      </c>
      <c r="I386" s="489">
        <v>1050162</v>
      </c>
      <c r="J386" s="489" t="s">
        <v>1989</v>
      </c>
      <c r="K386" s="489" t="s">
        <v>1715</v>
      </c>
      <c r="L386" s="489">
        <v>84146</v>
      </c>
      <c r="M386" s="489" t="s">
        <v>1990</v>
      </c>
      <c r="N386" s="489">
        <v>-24</v>
      </c>
      <c r="O386" s="491">
        <v>-1514.63</v>
      </c>
      <c r="P386" s="489">
        <v>0</v>
      </c>
    </row>
    <row r="387" spans="3:16">
      <c r="C387" s="488" t="s">
        <v>2301</v>
      </c>
      <c r="D387" s="489" t="s">
        <v>1710</v>
      </c>
      <c r="E387" s="749"/>
      <c r="F387" s="490">
        <v>45854</v>
      </c>
      <c r="G387" s="489" t="s">
        <v>1712</v>
      </c>
      <c r="H387" s="489" t="s">
        <v>1713</v>
      </c>
      <c r="I387" s="489">
        <v>1050165</v>
      </c>
      <c r="J387" s="489" t="s">
        <v>1902</v>
      </c>
      <c r="K387" s="489" t="s">
        <v>1752</v>
      </c>
      <c r="L387" s="489" t="s">
        <v>2302</v>
      </c>
      <c r="M387" s="489" t="s">
        <v>2303</v>
      </c>
      <c r="N387" s="489">
        <v>-12</v>
      </c>
      <c r="O387" s="489">
        <v>-116.52</v>
      </c>
      <c r="P387" s="489">
        <v>0</v>
      </c>
    </row>
    <row r="388" spans="3:16">
      <c r="C388" s="488" t="s">
        <v>2301</v>
      </c>
      <c r="D388" s="489" t="s">
        <v>1710</v>
      </c>
      <c r="E388" s="749"/>
      <c r="F388" s="490">
        <v>45881</v>
      </c>
      <c r="G388" s="489" t="s">
        <v>1712</v>
      </c>
      <c r="H388" s="489" t="s">
        <v>1713</v>
      </c>
      <c r="I388" s="489">
        <v>1050215</v>
      </c>
      <c r="J388" s="489" t="s">
        <v>2304</v>
      </c>
      <c r="K388" s="489" t="s">
        <v>1715</v>
      </c>
      <c r="L388" s="489">
        <v>85457</v>
      </c>
      <c r="M388" s="489" t="s">
        <v>2080</v>
      </c>
      <c r="N388" s="489">
        <v>-48</v>
      </c>
      <c r="O388" s="489">
        <v>-368.11</v>
      </c>
      <c r="P388" s="489">
        <v>0</v>
      </c>
    </row>
    <row r="389" spans="3:16">
      <c r="C389" s="488" t="s">
        <v>2301</v>
      </c>
      <c r="D389" s="489" t="s">
        <v>1710</v>
      </c>
      <c r="E389" s="749"/>
      <c r="F389" s="490">
        <v>45881</v>
      </c>
      <c r="G389" s="489" t="s">
        <v>1712</v>
      </c>
      <c r="H389" s="489" t="s">
        <v>1713</v>
      </c>
      <c r="I389" s="489">
        <v>1050117</v>
      </c>
      <c r="J389" s="489" t="s">
        <v>2079</v>
      </c>
      <c r="K389" s="489" t="s">
        <v>1720</v>
      </c>
      <c r="L389" s="489">
        <v>85472</v>
      </c>
      <c r="M389" s="489" t="s">
        <v>2080</v>
      </c>
      <c r="N389" s="489">
        <v>-12</v>
      </c>
      <c r="O389" s="489">
        <v>-92.02</v>
      </c>
      <c r="P389" s="489">
        <v>0</v>
      </c>
    </row>
    <row r="390" spans="3:16">
      <c r="C390" s="488" t="s">
        <v>2301</v>
      </c>
      <c r="D390" s="489" t="s">
        <v>1710</v>
      </c>
      <c r="E390" s="749"/>
      <c r="F390" s="490">
        <v>45891</v>
      </c>
      <c r="G390" s="489" t="s">
        <v>1712</v>
      </c>
      <c r="H390" s="489" t="s">
        <v>1713</v>
      </c>
      <c r="I390" s="489">
        <v>1050138</v>
      </c>
      <c r="J390" s="489" t="s">
        <v>2305</v>
      </c>
      <c r="K390" s="489" t="s">
        <v>1715</v>
      </c>
      <c r="L390" s="489">
        <v>85935</v>
      </c>
      <c r="M390" s="489" t="s">
        <v>2306</v>
      </c>
      <c r="N390" s="489">
        <v>-3</v>
      </c>
      <c r="O390" s="489">
        <v>-23.01</v>
      </c>
      <c r="P390" s="489">
        <v>0</v>
      </c>
    </row>
    <row r="391" spans="3:16">
      <c r="C391" s="488" t="s">
        <v>2301</v>
      </c>
      <c r="D391" s="489" t="s">
        <v>1710</v>
      </c>
      <c r="E391" s="749"/>
      <c r="F391" s="490">
        <v>45901</v>
      </c>
      <c r="G391" s="489" t="s">
        <v>1712</v>
      </c>
      <c r="H391" s="489" t="s">
        <v>1713</v>
      </c>
      <c r="I391" s="489">
        <v>1050162</v>
      </c>
      <c r="J391" s="489" t="s">
        <v>2307</v>
      </c>
      <c r="K391" s="489" t="s">
        <v>1723</v>
      </c>
      <c r="L391" s="489">
        <v>86302</v>
      </c>
      <c r="M391" s="489" t="s">
        <v>2308</v>
      </c>
      <c r="N391" s="489">
        <v>-12</v>
      </c>
      <c r="O391" s="489">
        <v>-92.03</v>
      </c>
      <c r="P391" s="489">
        <v>0</v>
      </c>
    </row>
    <row r="392" spans="3:16">
      <c r="C392" s="488" t="s">
        <v>2301</v>
      </c>
      <c r="D392" s="489" t="s">
        <v>1710</v>
      </c>
      <c r="E392" s="749"/>
      <c r="F392" s="490">
        <v>45914</v>
      </c>
      <c r="G392" s="489" t="s">
        <v>1712</v>
      </c>
      <c r="H392" s="489" t="s">
        <v>1713</v>
      </c>
      <c r="I392" s="489" t="s">
        <v>1766</v>
      </c>
      <c r="J392" s="489" t="s">
        <v>1767</v>
      </c>
      <c r="K392" s="489">
        <v>10501501500</v>
      </c>
      <c r="L392" s="489" t="s">
        <v>1768</v>
      </c>
      <c r="M392" s="489" t="s">
        <v>2028</v>
      </c>
      <c r="N392" s="489">
        <v>123</v>
      </c>
      <c r="O392" s="489">
        <v>943.28</v>
      </c>
      <c r="P392" s="489">
        <v>0</v>
      </c>
    </row>
    <row r="393" spans="3:16">
      <c r="C393" s="488" t="s">
        <v>2301</v>
      </c>
      <c r="D393" s="489" t="s">
        <v>1710</v>
      </c>
      <c r="E393" s="749"/>
      <c r="F393" s="490">
        <v>45916</v>
      </c>
      <c r="G393" s="489" t="s">
        <v>1712</v>
      </c>
      <c r="H393" s="489" t="s">
        <v>1713</v>
      </c>
      <c r="I393" s="489">
        <v>1050162</v>
      </c>
      <c r="J393" s="489" t="s">
        <v>1732</v>
      </c>
      <c r="K393" s="489" t="s">
        <v>1715</v>
      </c>
      <c r="L393" s="489">
        <v>86883</v>
      </c>
      <c r="M393" s="489" t="s">
        <v>1733</v>
      </c>
      <c r="N393" s="489">
        <v>-12</v>
      </c>
      <c r="O393" s="489">
        <v>-92.03</v>
      </c>
      <c r="P393" s="489">
        <v>0</v>
      </c>
    </row>
    <row r="394" spans="3:16">
      <c r="C394" s="488" t="s">
        <v>2301</v>
      </c>
      <c r="D394" s="489" t="s">
        <v>1710</v>
      </c>
      <c r="E394" s="749"/>
      <c r="F394" s="490">
        <v>45925</v>
      </c>
      <c r="G394" s="489" t="s">
        <v>1712</v>
      </c>
      <c r="H394" s="489" t="s">
        <v>1713</v>
      </c>
      <c r="I394" s="489">
        <v>1050162</v>
      </c>
      <c r="J394" s="489" t="s">
        <v>1732</v>
      </c>
      <c r="K394" s="489" t="s">
        <v>1723</v>
      </c>
      <c r="L394" s="489">
        <v>87205</v>
      </c>
      <c r="M394" s="489" t="s">
        <v>1734</v>
      </c>
      <c r="N394" s="489">
        <v>-12</v>
      </c>
      <c r="O394" s="489">
        <v>-92.03</v>
      </c>
      <c r="P394" s="489">
        <v>0</v>
      </c>
    </row>
    <row r="395" spans="3:16">
      <c r="C395" s="488" t="s">
        <v>2301</v>
      </c>
      <c r="D395" s="489" t="s">
        <v>1710</v>
      </c>
      <c r="E395" s="749"/>
      <c r="F395" s="490">
        <v>45933</v>
      </c>
      <c r="G395" s="489" t="s">
        <v>1712</v>
      </c>
      <c r="H395" s="489" t="s">
        <v>1713</v>
      </c>
      <c r="I395" s="489">
        <v>1050165</v>
      </c>
      <c r="J395" s="489" t="s">
        <v>1916</v>
      </c>
      <c r="K395" s="489" t="s">
        <v>1715</v>
      </c>
      <c r="L395" s="489">
        <v>87499</v>
      </c>
      <c r="M395" s="489" t="s">
        <v>2036</v>
      </c>
      <c r="N395" s="489">
        <v>-12</v>
      </c>
      <c r="O395" s="489">
        <v>-92.02</v>
      </c>
      <c r="P395" s="489">
        <v>0</v>
      </c>
    </row>
    <row r="396" spans="3:16">
      <c r="C396" s="488" t="s">
        <v>2301</v>
      </c>
      <c r="D396" s="489" t="s">
        <v>1710</v>
      </c>
      <c r="E396" s="749"/>
      <c r="F396" s="490">
        <v>45941</v>
      </c>
      <c r="G396" s="489" t="s">
        <v>1712</v>
      </c>
      <c r="H396" s="489" t="s">
        <v>1713</v>
      </c>
      <c r="I396" s="489">
        <v>1050165</v>
      </c>
      <c r="J396" s="489" t="s">
        <v>1922</v>
      </c>
      <c r="K396" s="489" t="s">
        <v>2281</v>
      </c>
      <c r="L396" s="489">
        <v>87860</v>
      </c>
      <c r="M396" s="489" t="s">
        <v>1924</v>
      </c>
      <c r="N396" s="489">
        <v>-36</v>
      </c>
      <c r="O396" s="489">
        <v>-276.08</v>
      </c>
      <c r="P396" s="489">
        <v>0</v>
      </c>
    </row>
    <row r="397" spans="3:16">
      <c r="C397" s="488" t="s">
        <v>2301</v>
      </c>
      <c r="D397" s="489" t="s">
        <v>1710</v>
      </c>
      <c r="E397" s="749"/>
      <c r="F397" s="490">
        <v>45949</v>
      </c>
      <c r="G397" s="489" t="s">
        <v>1712</v>
      </c>
      <c r="H397" s="489" t="s">
        <v>1713</v>
      </c>
      <c r="I397" s="489">
        <v>1050162</v>
      </c>
      <c r="J397" s="489" t="s">
        <v>2309</v>
      </c>
      <c r="K397" s="489" t="s">
        <v>1715</v>
      </c>
      <c r="L397" s="489">
        <v>88044</v>
      </c>
      <c r="M397" s="489" t="s">
        <v>2310</v>
      </c>
      <c r="N397" s="489">
        <v>-12</v>
      </c>
      <c r="O397" s="489">
        <v>-92.03</v>
      </c>
      <c r="P397" s="489">
        <v>0</v>
      </c>
    </row>
    <row r="398" spans="3:16">
      <c r="C398" s="488" t="s">
        <v>2301</v>
      </c>
      <c r="D398" s="489" t="s">
        <v>1710</v>
      </c>
      <c r="E398" s="749"/>
      <c r="F398" s="490">
        <v>45955</v>
      </c>
      <c r="G398" s="489" t="s">
        <v>1712</v>
      </c>
      <c r="H398" s="489" t="s">
        <v>1713</v>
      </c>
      <c r="I398" s="489">
        <v>1050165</v>
      </c>
      <c r="J398" s="489" t="s">
        <v>1922</v>
      </c>
      <c r="K398" s="489" t="s">
        <v>1723</v>
      </c>
      <c r="L398" s="489">
        <v>88497</v>
      </c>
      <c r="M398" s="489" t="s">
        <v>2085</v>
      </c>
      <c r="N398" s="489">
        <v>-12</v>
      </c>
      <c r="O398" s="489">
        <v>-92.03</v>
      </c>
      <c r="P398" s="489">
        <v>0</v>
      </c>
    </row>
    <row r="399" spans="3:16">
      <c r="C399" s="488" t="s">
        <v>2301</v>
      </c>
      <c r="D399" s="489" t="s">
        <v>1710</v>
      </c>
      <c r="E399" s="749"/>
      <c r="F399" s="490">
        <v>45975</v>
      </c>
      <c r="G399" s="489" t="s">
        <v>1712</v>
      </c>
      <c r="H399" s="489" t="s">
        <v>1713</v>
      </c>
      <c r="I399" s="489">
        <v>1050162</v>
      </c>
      <c r="J399" s="489" t="s">
        <v>1783</v>
      </c>
      <c r="K399" s="489" t="s">
        <v>1720</v>
      </c>
      <c r="L399" s="489">
        <v>89280</v>
      </c>
      <c r="M399" s="489" t="s">
        <v>2311</v>
      </c>
      <c r="N399" s="489">
        <v>-24</v>
      </c>
      <c r="O399" s="489">
        <v>-184.05</v>
      </c>
      <c r="P399" s="489">
        <v>0</v>
      </c>
    </row>
    <row r="400" spans="3:16">
      <c r="C400" s="488" t="s">
        <v>2301</v>
      </c>
      <c r="D400" s="489" t="s">
        <v>1710</v>
      </c>
      <c r="E400" s="749"/>
      <c r="F400" s="490">
        <v>46012</v>
      </c>
      <c r="G400" s="489" t="s">
        <v>1712</v>
      </c>
      <c r="H400" s="489" t="s">
        <v>1713</v>
      </c>
      <c r="I400" s="489">
        <v>1050215</v>
      </c>
      <c r="J400" s="489" t="s">
        <v>2092</v>
      </c>
      <c r="K400" s="489" t="s">
        <v>1723</v>
      </c>
      <c r="L400" s="489">
        <v>90997</v>
      </c>
      <c r="M400" s="489" t="s">
        <v>2093</v>
      </c>
      <c r="N400" s="489">
        <v>-12</v>
      </c>
      <c r="O400" s="489">
        <v>-92.03</v>
      </c>
      <c r="P400" s="489">
        <v>0</v>
      </c>
    </row>
    <row r="401" spans="3:16">
      <c r="C401" s="488" t="s">
        <v>2301</v>
      </c>
      <c r="D401" s="489" t="s">
        <v>1710</v>
      </c>
      <c r="E401" s="750"/>
      <c r="F401" s="490">
        <v>46016</v>
      </c>
      <c r="G401" s="489" t="s">
        <v>1712</v>
      </c>
      <c r="H401" s="489" t="s">
        <v>1713</v>
      </c>
      <c r="I401" s="489">
        <v>1050138</v>
      </c>
      <c r="J401" s="489" t="s">
        <v>2069</v>
      </c>
      <c r="K401" s="489" t="s">
        <v>1720</v>
      </c>
      <c r="L401" s="489">
        <v>91129</v>
      </c>
      <c r="M401" s="489" t="s">
        <v>2070</v>
      </c>
      <c r="N401" s="489">
        <v>-24</v>
      </c>
      <c r="O401" s="489">
        <v>-184.05</v>
      </c>
      <c r="P401" s="489">
        <v>0</v>
      </c>
    </row>
    <row r="402" spans="3:16">
      <c r="C402" s="751" t="s">
        <v>2312</v>
      </c>
      <c r="D402" s="752"/>
      <c r="E402" s="752"/>
      <c r="F402" s="752"/>
      <c r="G402" s="752"/>
      <c r="H402" s="752"/>
      <c r="I402" s="752"/>
      <c r="J402" s="752"/>
      <c r="K402" s="752"/>
      <c r="L402" s="752"/>
      <c r="M402" s="753"/>
      <c r="N402" s="492">
        <v>-156</v>
      </c>
      <c r="O402" s="493">
        <v>-3216.71</v>
      </c>
      <c r="P402" s="492">
        <v>0</v>
      </c>
    </row>
    <row r="403" spans="3:16">
      <c r="C403" s="484" t="s">
        <v>2313</v>
      </c>
      <c r="D403" s="485" t="s">
        <v>1710</v>
      </c>
      <c r="E403" s="485" t="s">
        <v>1862</v>
      </c>
      <c r="F403" s="486">
        <v>45882</v>
      </c>
      <c r="G403" s="485" t="s">
        <v>1712</v>
      </c>
      <c r="H403" s="485" t="s">
        <v>1713</v>
      </c>
      <c r="I403" s="485">
        <v>1050132</v>
      </c>
      <c r="J403" s="485" t="s">
        <v>2314</v>
      </c>
      <c r="K403" s="485" t="s">
        <v>1715</v>
      </c>
      <c r="L403" s="485">
        <v>85515</v>
      </c>
      <c r="M403" s="485" t="s">
        <v>2315</v>
      </c>
      <c r="N403" s="485">
        <v>-1</v>
      </c>
      <c r="O403" s="487">
        <v>-4935.1000000000004</v>
      </c>
      <c r="P403" s="485">
        <v>0</v>
      </c>
    </row>
    <row r="404" spans="3:16">
      <c r="C404" s="751" t="s">
        <v>2316</v>
      </c>
      <c r="D404" s="752"/>
      <c r="E404" s="752"/>
      <c r="F404" s="752"/>
      <c r="G404" s="752"/>
      <c r="H404" s="752"/>
      <c r="I404" s="752"/>
      <c r="J404" s="752"/>
      <c r="K404" s="752"/>
      <c r="L404" s="752"/>
      <c r="M404" s="753"/>
      <c r="N404" s="492">
        <v>-1</v>
      </c>
      <c r="O404" s="493">
        <v>-4935.1000000000004</v>
      </c>
      <c r="P404" s="492">
        <v>0</v>
      </c>
    </row>
    <row r="405" spans="3:16">
      <c r="C405" s="484" t="s">
        <v>2317</v>
      </c>
      <c r="D405" s="485" t="s">
        <v>1710</v>
      </c>
      <c r="E405" s="485" t="s">
        <v>1711</v>
      </c>
      <c r="F405" s="486">
        <v>46019</v>
      </c>
      <c r="G405" s="485" t="s">
        <v>1712</v>
      </c>
      <c r="H405" s="485" t="s">
        <v>1713</v>
      </c>
      <c r="I405" s="485">
        <v>1050214</v>
      </c>
      <c r="J405" s="485" t="s">
        <v>2318</v>
      </c>
      <c r="K405" s="485" t="s">
        <v>1715</v>
      </c>
      <c r="L405" s="485">
        <v>91228</v>
      </c>
      <c r="M405" s="485" t="s">
        <v>2319</v>
      </c>
      <c r="N405" s="485">
        <v>-1</v>
      </c>
      <c r="O405" s="485">
        <v>-122.7</v>
      </c>
      <c r="P405" s="485">
        <v>0</v>
      </c>
    </row>
    <row r="406" spans="3:16">
      <c r="C406" s="751" t="s">
        <v>2320</v>
      </c>
      <c r="D406" s="752"/>
      <c r="E406" s="752"/>
      <c r="F406" s="752"/>
      <c r="G406" s="752"/>
      <c r="H406" s="752"/>
      <c r="I406" s="752"/>
      <c r="J406" s="752"/>
      <c r="K406" s="752"/>
      <c r="L406" s="752"/>
      <c r="M406" s="753"/>
      <c r="N406" s="492">
        <v>-1</v>
      </c>
      <c r="O406" s="492">
        <v>-122.7</v>
      </c>
      <c r="P406" s="492">
        <v>0</v>
      </c>
    </row>
    <row r="407" spans="3:16">
      <c r="C407" s="484" t="s">
        <v>2321</v>
      </c>
      <c r="D407" s="485" t="s">
        <v>1710</v>
      </c>
      <c r="E407" s="485" t="s">
        <v>1889</v>
      </c>
      <c r="F407" s="486">
        <v>45977</v>
      </c>
      <c r="G407" s="485" t="s">
        <v>1712</v>
      </c>
      <c r="H407" s="485" t="s">
        <v>1713</v>
      </c>
      <c r="I407" s="485">
        <v>1050215</v>
      </c>
      <c r="J407" s="485" t="s">
        <v>2322</v>
      </c>
      <c r="K407" s="485" t="s">
        <v>1723</v>
      </c>
      <c r="L407" s="485">
        <v>89432</v>
      </c>
      <c r="M407" s="485" t="s">
        <v>2323</v>
      </c>
      <c r="N407" s="485">
        <v>-6</v>
      </c>
      <c r="O407" s="485">
        <v>-389.95</v>
      </c>
      <c r="P407" s="485">
        <v>0</v>
      </c>
    </row>
    <row r="408" spans="3:16">
      <c r="C408" s="751" t="s">
        <v>2324</v>
      </c>
      <c r="D408" s="752"/>
      <c r="E408" s="752"/>
      <c r="F408" s="752"/>
      <c r="G408" s="752"/>
      <c r="H408" s="752"/>
      <c r="I408" s="752"/>
      <c r="J408" s="752"/>
      <c r="K408" s="752"/>
      <c r="L408" s="752"/>
      <c r="M408" s="753"/>
      <c r="N408" s="492">
        <v>-6</v>
      </c>
      <c r="O408" s="492">
        <v>-389.95</v>
      </c>
      <c r="P408" s="492">
        <v>0</v>
      </c>
    </row>
    <row r="409" spans="3:16">
      <c r="C409" s="484" t="s">
        <v>2325</v>
      </c>
      <c r="D409" s="485" t="s">
        <v>1710</v>
      </c>
      <c r="E409" s="748" t="s">
        <v>1889</v>
      </c>
      <c r="F409" s="486">
        <v>45887</v>
      </c>
      <c r="G409" s="485" t="s">
        <v>1712</v>
      </c>
      <c r="H409" s="485" t="s">
        <v>1713</v>
      </c>
      <c r="I409" s="485">
        <v>1050138</v>
      </c>
      <c r="J409" s="485" t="s">
        <v>2326</v>
      </c>
      <c r="K409" s="485" t="s">
        <v>1728</v>
      </c>
      <c r="L409" s="485">
        <v>85774</v>
      </c>
      <c r="M409" s="485" t="s">
        <v>2327</v>
      </c>
      <c r="N409" s="485">
        <v>-2</v>
      </c>
      <c r="O409" s="485">
        <v>-161.97999999999999</v>
      </c>
      <c r="P409" s="485">
        <v>0</v>
      </c>
    </row>
    <row r="410" spans="3:16">
      <c r="C410" s="488" t="s">
        <v>2325</v>
      </c>
      <c r="D410" s="489" t="s">
        <v>1710</v>
      </c>
      <c r="E410" s="749"/>
      <c r="F410" s="490">
        <v>45898</v>
      </c>
      <c r="G410" s="489" t="s">
        <v>1712</v>
      </c>
      <c r="H410" s="489" t="s">
        <v>1713</v>
      </c>
      <c r="I410" s="489">
        <v>1050132</v>
      </c>
      <c r="J410" s="489" t="s">
        <v>2328</v>
      </c>
      <c r="K410" s="489" t="s">
        <v>1715</v>
      </c>
      <c r="L410" s="489">
        <v>86199</v>
      </c>
      <c r="M410" s="489" t="s">
        <v>2329</v>
      </c>
      <c r="N410" s="489">
        <v>-6</v>
      </c>
      <c r="O410" s="489">
        <v>-485.94</v>
      </c>
      <c r="P410" s="489">
        <v>0</v>
      </c>
    </row>
    <row r="411" spans="3:16">
      <c r="C411" s="488" t="s">
        <v>2325</v>
      </c>
      <c r="D411" s="489" t="s">
        <v>1710</v>
      </c>
      <c r="E411" s="749"/>
      <c r="F411" s="490">
        <v>45898</v>
      </c>
      <c r="G411" s="489" t="s">
        <v>1712</v>
      </c>
      <c r="H411" s="489" t="s">
        <v>1713</v>
      </c>
      <c r="I411" s="489">
        <v>1050132</v>
      </c>
      <c r="J411" s="489" t="s">
        <v>2330</v>
      </c>
      <c r="K411" s="489" t="s">
        <v>1728</v>
      </c>
      <c r="L411" s="489">
        <v>86198</v>
      </c>
      <c r="M411" s="489" t="s">
        <v>2329</v>
      </c>
      <c r="N411" s="489">
        <v>-1</v>
      </c>
      <c r="O411" s="489">
        <v>-80.989999999999995</v>
      </c>
      <c r="P411" s="489">
        <v>0</v>
      </c>
    </row>
    <row r="412" spans="3:16">
      <c r="C412" s="488" t="s">
        <v>2325</v>
      </c>
      <c r="D412" s="489" t="s">
        <v>1710</v>
      </c>
      <c r="E412" s="749"/>
      <c r="F412" s="490">
        <v>45903</v>
      </c>
      <c r="G412" s="489" t="s">
        <v>1712</v>
      </c>
      <c r="H412" s="489" t="s">
        <v>1713</v>
      </c>
      <c r="I412" s="489">
        <v>1050138</v>
      </c>
      <c r="J412" s="489" t="s">
        <v>2331</v>
      </c>
      <c r="K412" s="489" t="s">
        <v>1728</v>
      </c>
      <c r="L412" s="489">
        <v>86312</v>
      </c>
      <c r="M412" s="489" t="s">
        <v>2332</v>
      </c>
      <c r="N412" s="489">
        <v>-11</v>
      </c>
      <c r="O412" s="489">
        <v>-890.89</v>
      </c>
      <c r="P412" s="489">
        <v>0</v>
      </c>
    </row>
    <row r="413" spans="3:16">
      <c r="C413" s="488" t="s">
        <v>2325</v>
      </c>
      <c r="D413" s="489" t="s">
        <v>1710</v>
      </c>
      <c r="E413" s="749"/>
      <c r="F413" s="490">
        <v>45904</v>
      </c>
      <c r="G413" s="489" t="s">
        <v>1712</v>
      </c>
      <c r="H413" s="489" t="s">
        <v>1713</v>
      </c>
      <c r="I413" s="489">
        <v>1050217</v>
      </c>
      <c r="J413" s="489" t="s">
        <v>2333</v>
      </c>
      <c r="K413" s="489" t="s">
        <v>1728</v>
      </c>
      <c r="L413" s="489">
        <v>86331</v>
      </c>
      <c r="M413" s="489" t="s">
        <v>2334</v>
      </c>
      <c r="N413" s="489">
        <v>-2</v>
      </c>
      <c r="O413" s="489">
        <v>-161.97999999999999</v>
      </c>
      <c r="P413" s="489">
        <v>0</v>
      </c>
    </row>
    <row r="414" spans="3:16">
      <c r="C414" s="488" t="s">
        <v>2325</v>
      </c>
      <c r="D414" s="489" t="s">
        <v>1710</v>
      </c>
      <c r="E414" s="749"/>
      <c r="F414" s="490">
        <v>45907</v>
      </c>
      <c r="G414" s="489" t="s">
        <v>1712</v>
      </c>
      <c r="H414" s="489" t="s">
        <v>1713</v>
      </c>
      <c r="I414" s="489">
        <v>1050217</v>
      </c>
      <c r="J414" s="489" t="s">
        <v>2333</v>
      </c>
      <c r="K414" s="489" t="s">
        <v>1715</v>
      </c>
      <c r="L414" s="489" t="s">
        <v>2335</v>
      </c>
      <c r="M414" s="489" t="s">
        <v>2336</v>
      </c>
      <c r="N414" s="489">
        <v>-4</v>
      </c>
      <c r="O414" s="489">
        <v>-323.95999999999998</v>
      </c>
      <c r="P414" s="489">
        <v>0</v>
      </c>
    </row>
    <row r="415" spans="3:16">
      <c r="C415" s="488" t="s">
        <v>2325</v>
      </c>
      <c r="D415" s="489" t="s">
        <v>1710</v>
      </c>
      <c r="E415" s="749"/>
      <c r="F415" s="490">
        <v>45907</v>
      </c>
      <c r="G415" s="489" t="s">
        <v>1712</v>
      </c>
      <c r="H415" s="489" t="s">
        <v>1713</v>
      </c>
      <c r="I415" s="489">
        <v>1050138</v>
      </c>
      <c r="J415" s="489" t="s">
        <v>2331</v>
      </c>
      <c r="K415" s="489" t="s">
        <v>1728</v>
      </c>
      <c r="L415" s="489" t="s">
        <v>2337</v>
      </c>
      <c r="M415" s="489" t="s">
        <v>2336</v>
      </c>
      <c r="N415" s="489">
        <v>-18</v>
      </c>
      <c r="O415" s="491">
        <v>-1457.82</v>
      </c>
      <c r="P415" s="489">
        <v>0</v>
      </c>
    </row>
    <row r="416" spans="3:16">
      <c r="C416" s="488" t="s">
        <v>2325</v>
      </c>
      <c r="D416" s="489" t="s">
        <v>1710</v>
      </c>
      <c r="E416" s="749"/>
      <c r="F416" s="490">
        <v>45908</v>
      </c>
      <c r="G416" s="489" t="s">
        <v>1712</v>
      </c>
      <c r="H416" s="489" t="s">
        <v>1713</v>
      </c>
      <c r="I416" s="489">
        <v>1050138</v>
      </c>
      <c r="J416" s="489" t="s">
        <v>2338</v>
      </c>
      <c r="K416" s="489" t="s">
        <v>1723</v>
      </c>
      <c r="L416" s="489" t="s">
        <v>2339</v>
      </c>
      <c r="M416" s="489" t="s">
        <v>2340</v>
      </c>
      <c r="N416" s="489">
        <v>-2</v>
      </c>
      <c r="O416" s="489">
        <v>-161.97999999999999</v>
      </c>
      <c r="P416" s="489">
        <v>0</v>
      </c>
    </row>
    <row r="417" spans="3:16">
      <c r="C417" s="488" t="s">
        <v>2325</v>
      </c>
      <c r="D417" s="489" t="s">
        <v>1710</v>
      </c>
      <c r="E417" s="749"/>
      <c r="F417" s="490">
        <v>45909</v>
      </c>
      <c r="G417" s="489" t="s">
        <v>1712</v>
      </c>
      <c r="H417" s="489" t="s">
        <v>1713</v>
      </c>
      <c r="I417" s="489" t="s">
        <v>1766</v>
      </c>
      <c r="J417" s="489" t="s">
        <v>1767</v>
      </c>
      <c r="K417" s="489">
        <v>10501501500</v>
      </c>
      <c r="L417" s="489" t="s">
        <v>2018</v>
      </c>
      <c r="M417" s="489" t="s">
        <v>2341</v>
      </c>
      <c r="N417" s="489">
        <v>-14</v>
      </c>
      <c r="O417" s="491">
        <v>-1133.8599999999999</v>
      </c>
      <c r="P417" s="489">
        <v>0</v>
      </c>
    </row>
    <row r="418" spans="3:16">
      <c r="C418" s="488" t="s">
        <v>2325</v>
      </c>
      <c r="D418" s="489" t="s">
        <v>1710</v>
      </c>
      <c r="E418" s="749"/>
      <c r="F418" s="490">
        <v>45925</v>
      </c>
      <c r="G418" s="489" t="s">
        <v>1712</v>
      </c>
      <c r="H418" s="489" t="s">
        <v>1713</v>
      </c>
      <c r="I418" s="489">
        <v>1050132</v>
      </c>
      <c r="J418" s="489" t="s">
        <v>2342</v>
      </c>
      <c r="K418" s="489" t="s">
        <v>1728</v>
      </c>
      <c r="L418" s="489">
        <v>87245</v>
      </c>
      <c r="M418" s="489" t="s">
        <v>2343</v>
      </c>
      <c r="N418" s="489">
        <v>-2</v>
      </c>
      <c r="O418" s="489">
        <v>-161.97999999999999</v>
      </c>
      <c r="P418" s="489">
        <v>0</v>
      </c>
    </row>
    <row r="419" spans="3:16">
      <c r="C419" s="488" t="s">
        <v>2325</v>
      </c>
      <c r="D419" s="489" t="s">
        <v>1710</v>
      </c>
      <c r="E419" s="749"/>
      <c r="F419" s="490">
        <v>45929</v>
      </c>
      <c r="G419" s="489" t="s">
        <v>1712</v>
      </c>
      <c r="H419" s="489" t="s">
        <v>1713</v>
      </c>
      <c r="I419" s="489">
        <v>1050138</v>
      </c>
      <c r="J419" s="489" t="s">
        <v>2344</v>
      </c>
      <c r="K419" s="489" t="s">
        <v>1728</v>
      </c>
      <c r="L419" s="489">
        <v>87372</v>
      </c>
      <c r="M419" s="489" t="s">
        <v>2345</v>
      </c>
      <c r="N419" s="489">
        <v>-2</v>
      </c>
      <c r="O419" s="489">
        <v>-161.97999999999999</v>
      </c>
      <c r="P419" s="489">
        <v>0</v>
      </c>
    </row>
    <row r="420" spans="3:16">
      <c r="C420" s="488" t="s">
        <v>2325</v>
      </c>
      <c r="D420" s="489" t="s">
        <v>1710</v>
      </c>
      <c r="E420" s="749"/>
      <c r="F420" s="490">
        <v>45933</v>
      </c>
      <c r="G420" s="489" t="s">
        <v>1712</v>
      </c>
      <c r="H420" s="489" t="s">
        <v>1713</v>
      </c>
      <c r="I420" s="489">
        <v>1050135</v>
      </c>
      <c r="J420" s="489" t="s">
        <v>2346</v>
      </c>
      <c r="K420" s="489" t="s">
        <v>1728</v>
      </c>
      <c r="L420" s="489">
        <v>87539</v>
      </c>
      <c r="M420" s="489" t="s">
        <v>1773</v>
      </c>
      <c r="N420" s="489">
        <v>-2</v>
      </c>
      <c r="O420" s="489">
        <v>-161.97999999999999</v>
      </c>
      <c r="P420" s="489">
        <v>0</v>
      </c>
    </row>
    <row r="421" spans="3:16">
      <c r="C421" s="488" t="s">
        <v>2325</v>
      </c>
      <c r="D421" s="489" t="s">
        <v>1710</v>
      </c>
      <c r="E421" s="749"/>
      <c r="F421" s="490">
        <v>45962</v>
      </c>
      <c r="G421" s="489" t="s">
        <v>1712</v>
      </c>
      <c r="H421" s="489" t="s">
        <v>1713</v>
      </c>
      <c r="I421" s="489">
        <v>1050217</v>
      </c>
      <c r="J421" s="489" t="s">
        <v>2347</v>
      </c>
      <c r="K421" s="489" t="s">
        <v>1715</v>
      </c>
      <c r="L421" s="489">
        <v>88675</v>
      </c>
      <c r="M421" s="489" t="s">
        <v>2348</v>
      </c>
      <c r="N421" s="489">
        <v>-5</v>
      </c>
      <c r="O421" s="489">
        <v>-404.95</v>
      </c>
      <c r="P421" s="489">
        <v>0</v>
      </c>
    </row>
    <row r="422" spans="3:16">
      <c r="C422" s="488" t="s">
        <v>2325</v>
      </c>
      <c r="D422" s="489" t="s">
        <v>1710</v>
      </c>
      <c r="E422" s="749"/>
      <c r="F422" s="490">
        <v>45986</v>
      </c>
      <c r="G422" s="489" t="s">
        <v>1712</v>
      </c>
      <c r="H422" s="489" t="s">
        <v>1713</v>
      </c>
      <c r="I422" s="489">
        <v>1050138</v>
      </c>
      <c r="J422" s="489" t="s">
        <v>2349</v>
      </c>
      <c r="K422" s="489" t="s">
        <v>1715</v>
      </c>
      <c r="L422" s="489">
        <v>89858</v>
      </c>
      <c r="M422" s="489" t="s">
        <v>1784</v>
      </c>
      <c r="N422" s="489">
        <v>-7</v>
      </c>
      <c r="O422" s="489">
        <v>-566.92999999999995</v>
      </c>
      <c r="P422" s="489">
        <v>0</v>
      </c>
    </row>
    <row r="423" spans="3:16">
      <c r="C423" s="488" t="s">
        <v>2325</v>
      </c>
      <c r="D423" s="489" t="s">
        <v>1710</v>
      </c>
      <c r="E423" s="749"/>
      <c r="F423" s="490">
        <v>45989</v>
      </c>
      <c r="G423" s="489" t="s">
        <v>1712</v>
      </c>
      <c r="H423" s="489" t="s">
        <v>1713</v>
      </c>
      <c r="I423" s="489">
        <v>1050138</v>
      </c>
      <c r="J423" s="489" t="s">
        <v>2349</v>
      </c>
      <c r="K423" s="489" t="s">
        <v>2018</v>
      </c>
      <c r="L423" s="489" t="s">
        <v>2240</v>
      </c>
      <c r="M423" s="489" t="s">
        <v>2350</v>
      </c>
      <c r="N423" s="489">
        <v>-14</v>
      </c>
      <c r="O423" s="491">
        <v>-1133.8599999999999</v>
      </c>
      <c r="P423" s="489">
        <v>0</v>
      </c>
    </row>
    <row r="424" spans="3:16">
      <c r="C424" s="488" t="s">
        <v>2325</v>
      </c>
      <c r="D424" s="489" t="s">
        <v>1710</v>
      </c>
      <c r="E424" s="750"/>
      <c r="F424" s="490">
        <v>46019</v>
      </c>
      <c r="G424" s="489" t="s">
        <v>1712</v>
      </c>
      <c r="H424" s="489" t="s">
        <v>1713</v>
      </c>
      <c r="I424" s="489">
        <v>1050133</v>
      </c>
      <c r="J424" s="489" t="s">
        <v>2351</v>
      </c>
      <c r="K424" s="489" t="s">
        <v>1715</v>
      </c>
      <c r="L424" s="489">
        <v>91219</v>
      </c>
      <c r="M424" s="489" t="s">
        <v>2352</v>
      </c>
      <c r="N424" s="489">
        <v>-4</v>
      </c>
      <c r="O424" s="489">
        <v>-323.95999999999998</v>
      </c>
      <c r="P424" s="489">
        <v>0</v>
      </c>
    </row>
    <row r="425" spans="3:16">
      <c r="C425" s="751" t="s">
        <v>2353</v>
      </c>
      <c r="D425" s="752"/>
      <c r="E425" s="752"/>
      <c r="F425" s="752"/>
      <c r="G425" s="752"/>
      <c r="H425" s="752"/>
      <c r="I425" s="752"/>
      <c r="J425" s="752"/>
      <c r="K425" s="752"/>
      <c r="L425" s="752"/>
      <c r="M425" s="753"/>
      <c r="N425" s="492">
        <v>-96</v>
      </c>
      <c r="O425" s="493">
        <v>-7775.04</v>
      </c>
      <c r="P425" s="492">
        <v>0</v>
      </c>
    </row>
    <row r="426" spans="3:16">
      <c r="C426" s="484" t="s">
        <v>2354</v>
      </c>
      <c r="D426" s="485" t="s">
        <v>1710</v>
      </c>
      <c r="E426" s="748" t="s">
        <v>2355</v>
      </c>
      <c r="F426" s="486">
        <v>45886</v>
      </c>
      <c r="G426" s="485" t="s">
        <v>1712</v>
      </c>
      <c r="H426" s="485" t="s">
        <v>1713</v>
      </c>
      <c r="I426" s="485">
        <v>1050215</v>
      </c>
      <c r="J426" s="485" t="s">
        <v>2356</v>
      </c>
      <c r="K426" s="485" t="s">
        <v>1715</v>
      </c>
      <c r="L426" s="485">
        <v>85736</v>
      </c>
      <c r="M426" s="485" t="s">
        <v>2357</v>
      </c>
      <c r="N426" s="485">
        <v>-1</v>
      </c>
      <c r="O426" s="487">
        <v>-4873.5</v>
      </c>
      <c r="P426" s="485">
        <v>0</v>
      </c>
    </row>
    <row r="427" spans="3:16">
      <c r="C427" s="488" t="s">
        <v>2354</v>
      </c>
      <c r="D427" s="489" t="s">
        <v>1710</v>
      </c>
      <c r="E427" s="749"/>
      <c r="F427" s="490">
        <v>45909</v>
      </c>
      <c r="G427" s="489" t="s">
        <v>1712</v>
      </c>
      <c r="H427" s="489" t="s">
        <v>1713</v>
      </c>
      <c r="I427" s="489">
        <v>1050215</v>
      </c>
      <c r="J427" s="489" t="s">
        <v>2358</v>
      </c>
      <c r="K427" s="489" t="s">
        <v>1715</v>
      </c>
      <c r="L427" s="489">
        <v>86612</v>
      </c>
      <c r="M427" s="489" t="s">
        <v>2359</v>
      </c>
      <c r="N427" s="489">
        <v>-1</v>
      </c>
      <c r="O427" s="491">
        <v>-4873.5</v>
      </c>
      <c r="P427" s="489">
        <v>0</v>
      </c>
    </row>
    <row r="428" spans="3:16">
      <c r="C428" s="488" t="s">
        <v>2354</v>
      </c>
      <c r="D428" s="489" t="s">
        <v>1710</v>
      </c>
      <c r="E428" s="749"/>
      <c r="F428" s="490">
        <v>45933</v>
      </c>
      <c r="G428" s="489" t="s">
        <v>1712</v>
      </c>
      <c r="H428" s="489" t="s">
        <v>1713</v>
      </c>
      <c r="I428" s="489">
        <v>1050215</v>
      </c>
      <c r="J428" s="489" t="s">
        <v>2360</v>
      </c>
      <c r="K428" s="489" t="s">
        <v>1720</v>
      </c>
      <c r="L428" s="489">
        <v>87491</v>
      </c>
      <c r="M428" s="489" t="s">
        <v>2036</v>
      </c>
      <c r="N428" s="489">
        <v>-1</v>
      </c>
      <c r="O428" s="491">
        <v>-4873.5</v>
      </c>
      <c r="P428" s="489">
        <v>0</v>
      </c>
    </row>
    <row r="429" spans="3:16">
      <c r="C429" s="488" t="s">
        <v>2354</v>
      </c>
      <c r="D429" s="489" t="s">
        <v>1710</v>
      </c>
      <c r="E429" s="749"/>
      <c r="F429" s="490">
        <v>45956</v>
      </c>
      <c r="G429" s="489" t="s">
        <v>1712</v>
      </c>
      <c r="H429" s="489" t="s">
        <v>1713</v>
      </c>
      <c r="I429" s="489">
        <v>1050215</v>
      </c>
      <c r="J429" s="489" t="s">
        <v>2361</v>
      </c>
      <c r="K429" s="489" t="s">
        <v>1728</v>
      </c>
      <c r="L429" s="489">
        <v>88593</v>
      </c>
      <c r="M429" s="489" t="s">
        <v>2362</v>
      </c>
      <c r="N429" s="489">
        <v>-1</v>
      </c>
      <c r="O429" s="491">
        <v>-4873.5</v>
      </c>
      <c r="P429" s="489">
        <v>0</v>
      </c>
    </row>
    <row r="430" spans="3:16">
      <c r="C430" s="488" t="s">
        <v>2354</v>
      </c>
      <c r="D430" s="489" t="s">
        <v>1710</v>
      </c>
      <c r="E430" s="749"/>
      <c r="F430" s="490">
        <v>45957</v>
      </c>
      <c r="G430" s="489" t="s">
        <v>1712</v>
      </c>
      <c r="H430" s="489" t="s">
        <v>1713</v>
      </c>
      <c r="I430" s="489">
        <v>1050215</v>
      </c>
      <c r="J430" s="489" t="s">
        <v>2363</v>
      </c>
      <c r="K430" s="489" t="s">
        <v>1715</v>
      </c>
      <c r="L430" s="489">
        <v>88634</v>
      </c>
      <c r="M430" s="489" t="s">
        <v>2364</v>
      </c>
      <c r="N430" s="489">
        <v>-1</v>
      </c>
      <c r="O430" s="491">
        <v>-4873.5</v>
      </c>
      <c r="P430" s="489">
        <v>0</v>
      </c>
    </row>
    <row r="431" spans="3:16">
      <c r="C431" s="488" t="s">
        <v>2354</v>
      </c>
      <c r="D431" s="489" t="s">
        <v>1710</v>
      </c>
      <c r="E431" s="749"/>
      <c r="F431" s="490">
        <v>45975</v>
      </c>
      <c r="G431" s="489" t="s">
        <v>1712</v>
      </c>
      <c r="H431" s="489" t="s">
        <v>1713</v>
      </c>
      <c r="I431" s="489">
        <v>1050215</v>
      </c>
      <c r="J431" s="489" t="s">
        <v>2365</v>
      </c>
      <c r="K431" s="489" t="s">
        <v>1728</v>
      </c>
      <c r="L431" s="489">
        <v>89385</v>
      </c>
      <c r="M431" s="489" t="s">
        <v>2366</v>
      </c>
      <c r="N431" s="489">
        <v>-1</v>
      </c>
      <c r="O431" s="491">
        <v>-4873.5</v>
      </c>
      <c r="P431" s="489">
        <v>0</v>
      </c>
    </row>
    <row r="432" spans="3:16">
      <c r="C432" s="488" t="s">
        <v>2354</v>
      </c>
      <c r="D432" s="489" t="s">
        <v>1710</v>
      </c>
      <c r="E432" s="749"/>
      <c r="F432" s="490">
        <v>45978</v>
      </c>
      <c r="G432" s="489" t="s">
        <v>1712</v>
      </c>
      <c r="H432" s="489" t="s">
        <v>1713</v>
      </c>
      <c r="I432" s="489">
        <v>1050214</v>
      </c>
      <c r="J432" s="489" t="s">
        <v>2367</v>
      </c>
      <c r="K432" s="489" t="s">
        <v>1720</v>
      </c>
      <c r="L432" s="489">
        <v>89498</v>
      </c>
      <c r="M432" s="489" t="s">
        <v>2368</v>
      </c>
      <c r="N432" s="489">
        <v>-1</v>
      </c>
      <c r="O432" s="491">
        <v>-4873.5</v>
      </c>
      <c r="P432" s="489">
        <v>0</v>
      </c>
    </row>
    <row r="433" spans="3:16">
      <c r="C433" s="488" t="s">
        <v>2354</v>
      </c>
      <c r="D433" s="489" t="s">
        <v>1710</v>
      </c>
      <c r="E433" s="750"/>
      <c r="F433" s="490">
        <v>45982</v>
      </c>
      <c r="G433" s="489" t="s">
        <v>1712</v>
      </c>
      <c r="H433" s="489" t="s">
        <v>1713</v>
      </c>
      <c r="I433" s="489">
        <v>1050215</v>
      </c>
      <c r="J433" s="489" t="s">
        <v>2369</v>
      </c>
      <c r="K433" s="489" t="s">
        <v>1728</v>
      </c>
      <c r="L433" s="489">
        <v>89661</v>
      </c>
      <c r="M433" s="489" t="s">
        <v>2370</v>
      </c>
      <c r="N433" s="489">
        <v>-1</v>
      </c>
      <c r="O433" s="491">
        <v>-4873.5</v>
      </c>
      <c r="P433" s="489">
        <v>0</v>
      </c>
    </row>
    <row r="434" spans="3:16">
      <c r="C434" s="751" t="s">
        <v>2371</v>
      </c>
      <c r="D434" s="752"/>
      <c r="E434" s="752"/>
      <c r="F434" s="752"/>
      <c r="G434" s="752"/>
      <c r="H434" s="752"/>
      <c r="I434" s="752"/>
      <c r="J434" s="752"/>
      <c r="K434" s="752"/>
      <c r="L434" s="752"/>
      <c r="M434" s="753"/>
      <c r="N434" s="492">
        <v>-8</v>
      </c>
      <c r="O434" s="493">
        <v>-38988</v>
      </c>
      <c r="P434" s="492">
        <v>0</v>
      </c>
    </row>
    <row r="435" spans="3:16">
      <c r="C435" s="484" t="s">
        <v>2372</v>
      </c>
      <c r="D435" s="485" t="s">
        <v>1710</v>
      </c>
      <c r="E435" s="485" t="s">
        <v>1711</v>
      </c>
      <c r="F435" s="486">
        <v>45989</v>
      </c>
      <c r="G435" s="485" t="s">
        <v>1712</v>
      </c>
      <c r="H435" s="485" t="s">
        <v>1713</v>
      </c>
      <c r="I435" s="485">
        <v>1050215</v>
      </c>
      <c r="J435" s="485" t="s">
        <v>2373</v>
      </c>
      <c r="K435" s="485" t="s">
        <v>1728</v>
      </c>
      <c r="L435" s="485">
        <v>90101</v>
      </c>
      <c r="M435" s="485" t="s">
        <v>2374</v>
      </c>
      <c r="N435" s="485">
        <v>-1</v>
      </c>
      <c r="O435" s="485">
        <v>-154.24</v>
      </c>
      <c r="P435" s="485">
        <v>0</v>
      </c>
    </row>
    <row r="436" spans="3:16">
      <c r="C436" s="751" t="s">
        <v>2375</v>
      </c>
      <c r="D436" s="752"/>
      <c r="E436" s="752"/>
      <c r="F436" s="752"/>
      <c r="G436" s="752"/>
      <c r="H436" s="752"/>
      <c r="I436" s="752"/>
      <c r="J436" s="752"/>
      <c r="K436" s="752"/>
      <c r="L436" s="752"/>
      <c r="M436" s="753"/>
      <c r="N436" s="492">
        <v>-1</v>
      </c>
      <c r="O436" s="492">
        <v>-154.24</v>
      </c>
      <c r="P436" s="492">
        <v>0</v>
      </c>
    </row>
    <row r="437" spans="3:16">
      <c r="C437" s="484" t="s">
        <v>2376</v>
      </c>
      <c r="D437" s="485" t="s">
        <v>1710</v>
      </c>
      <c r="E437" s="748" t="s">
        <v>1889</v>
      </c>
      <c r="F437" s="486">
        <v>45999</v>
      </c>
      <c r="G437" s="485" t="s">
        <v>1712</v>
      </c>
      <c r="H437" s="485" t="s">
        <v>1713</v>
      </c>
      <c r="I437" s="485">
        <v>1040132</v>
      </c>
      <c r="J437" s="485" t="s">
        <v>2169</v>
      </c>
      <c r="K437" s="485" t="s">
        <v>1715</v>
      </c>
      <c r="L437" s="485">
        <v>90440</v>
      </c>
      <c r="M437" s="485" t="s">
        <v>2377</v>
      </c>
      <c r="N437" s="485">
        <v>-2</v>
      </c>
      <c r="O437" s="485">
        <v>-57.52</v>
      </c>
      <c r="P437" s="485">
        <v>0</v>
      </c>
    </row>
    <row r="438" spans="3:16">
      <c r="C438" s="488" t="s">
        <v>2376</v>
      </c>
      <c r="D438" s="489" t="s">
        <v>1710</v>
      </c>
      <c r="E438" s="750"/>
      <c r="F438" s="490">
        <v>46019</v>
      </c>
      <c r="G438" s="489" t="s">
        <v>1712</v>
      </c>
      <c r="H438" s="489" t="s">
        <v>1713</v>
      </c>
      <c r="I438" s="489">
        <v>1050215</v>
      </c>
      <c r="J438" s="489" t="s">
        <v>2378</v>
      </c>
      <c r="K438" s="489" t="s">
        <v>1715</v>
      </c>
      <c r="L438" s="489">
        <v>91234</v>
      </c>
      <c r="M438" s="489" t="s">
        <v>2379</v>
      </c>
      <c r="N438" s="489">
        <v>-12</v>
      </c>
      <c r="O438" s="489">
        <v>-345.12</v>
      </c>
      <c r="P438" s="489">
        <v>0</v>
      </c>
    </row>
    <row r="439" spans="3:16">
      <c r="C439" s="751" t="s">
        <v>2380</v>
      </c>
      <c r="D439" s="752"/>
      <c r="E439" s="752"/>
      <c r="F439" s="752"/>
      <c r="G439" s="752"/>
      <c r="H439" s="752"/>
      <c r="I439" s="752"/>
      <c r="J439" s="752"/>
      <c r="K439" s="752"/>
      <c r="L439" s="752"/>
      <c r="M439" s="753"/>
      <c r="N439" s="492">
        <v>-14</v>
      </c>
      <c r="O439" s="492">
        <v>-402.64</v>
      </c>
      <c r="P439" s="492">
        <v>0</v>
      </c>
    </row>
    <row r="440" spans="3:16">
      <c r="C440" s="484" t="s">
        <v>2381</v>
      </c>
      <c r="D440" s="485" t="s">
        <v>1710</v>
      </c>
      <c r="E440" s="748" t="s">
        <v>1711</v>
      </c>
      <c r="F440" s="486">
        <v>45901</v>
      </c>
      <c r="G440" s="485" t="s">
        <v>1712</v>
      </c>
      <c r="H440" s="485" t="s">
        <v>1713</v>
      </c>
      <c r="I440" s="485">
        <v>1050162</v>
      </c>
      <c r="J440" s="485" t="s">
        <v>2307</v>
      </c>
      <c r="K440" s="485" t="s">
        <v>1728</v>
      </c>
      <c r="L440" s="485">
        <v>86302</v>
      </c>
      <c r="M440" s="485" t="s">
        <v>2308</v>
      </c>
      <c r="N440" s="485">
        <v>-2</v>
      </c>
      <c r="O440" s="485">
        <v>-372.28</v>
      </c>
      <c r="P440" s="485">
        <v>0</v>
      </c>
    </row>
    <row r="441" spans="3:16">
      <c r="C441" s="488" t="s">
        <v>2381</v>
      </c>
      <c r="D441" s="489" t="s">
        <v>1710</v>
      </c>
      <c r="E441" s="750"/>
      <c r="F441" s="490">
        <v>45975</v>
      </c>
      <c r="G441" s="489" t="s">
        <v>1712</v>
      </c>
      <c r="H441" s="489" t="s">
        <v>1713</v>
      </c>
      <c r="I441" s="489">
        <v>1050162</v>
      </c>
      <c r="J441" s="489" t="s">
        <v>1783</v>
      </c>
      <c r="K441" s="489" t="s">
        <v>1715</v>
      </c>
      <c r="L441" s="489">
        <v>89280</v>
      </c>
      <c r="M441" s="489" t="s">
        <v>2311</v>
      </c>
      <c r="N441" s="489">
        <v>-1</v>
      </c>
      <c r="O441" s="489">
        <v>-186.14</v>
      </c>
      <c r="P441" s="489">
        <v>0</v>
      </c>
    </row>
    <row r="442" spans="3:16">
      <c r="C442" s="751" t="s">
        <v>2382</v>
      </c>
      <c r="D442" s="752"/>
      <c r="E442" s="752"/>
      <c r="F442" s="752"/>
      <c r="G442" s="752"/>
      <c r="H442" s="752"/>
      <c r="I442" s="752"/>
      <c r="J442" s="752"/>
      <c r="K442" s="752"/>
      <c r="L442" s="752"/>
      <c r="M442" s="753"/>
      <c r="N442" s="492">
        <v>-3</v>
      </c>
      <c r="O442" s="492">
        <v>-558.41999999999996</v>
      </c>
      <c r="P442" s="492">
        <v>0</v>
      </c>
    </row>
    <row r="443" spans="3:16">
      <c r="C443" s="484" t="s">
        <v>2383</v>
      </c>
      <c r="D443" s="485" t="s">
        <v>1710</v>
      </c>
      <c r="E443" s="485" t="s">
        <v>1711</v>
      </c>
      <c r="F443" s="486">
        <v>45865</v>
      </c>
      <c r="G443" s="485" t="s">
        <v>1712</v>
      </c>
      <c r="H443" s="485" t="s">
        <v>1713</v>
      </c>
      <c r="I443" s="485">
        <v>1050130</v>
      </c>
      <c r="J443" s="485" t="s">
        <v>2384</v>
      </c>
      <c r="K443" s="485" t="s">
        <v>1715</v>
      </c>
      <c r="L443" s="485">
        <v>84797</v>
      </c>
      <c r="M443" s="485" t="s">
        <v>2385</v>
      </c>
      <c r="N443" s="485">
        <v>-1</v>
      </c>
      <c r="O443" s="487">
        <v>-4507</v>
      </c>
      <c r="P443" s="485">
        <v>0</v>
      </c>
    </row>
    <row r="444" spans="3:16">
      <c r="C444" s="751" t="s">
        <v>2386</v>
      </c>
      <c r="D444" s="752"/>
      <c r="E444" s="752"/>
      <c r="F444" s="752"/>
      <c r="G444" s="752"/>
      <c r="H444" s="752"/>
      <c r="I444" s="752"/>
      <c r="J444" s="752"/>
      <c r="K444" s="752"/>
      <c r="L444" s="752"/>
      <c r="M444" s="753"/>
      <c r="N444" s="492">
        <v>-1</v>
      </c>
      <c r="O444" s="493">
        <v>-4507</v>
      </c>
      <c r="P444" s="492">
        <v>0</v>
      </c>
    </row>
    <row r="445" spans="3:16">
      <c r="C445" s="484" t="s">
        <v>2387</v>
      </c>
      <c r="D445" s="485" t="s">
        <v>1710</v>
      </c>
      <c r="E445" s="748" t="s">
        <v>1889</v>
      </c>
      <c r="F445" s="486">
        <v>45873</v>
      </c>
      <c r="G445" s="485" t="s">
        <v>1712</v>
      </c>
      <c r="H445" s="485" t="s">
        <v>1713</v>
      </c>
      <c r="I445" s="485">
        <v>1050138</v>
      </c>
      <c r="J445" s="485" t="s">
        <v>2388</v>
      </c>
      <c r="K445" s="485" t="s">
        <v>1728</v>
      </c>
      <c r="L445" s="485">
        <v>85155</v>
      </c>
      <c r="M445" s="485" t="s">
        <v>2389</v>
      </c>
      <c r="N445" s="485">
        <v>-1</v>
      </c>
      <c r="O445" s="485">
        <v>-190.88</v>
      </c>
      <c r="P445" s="485">
        <v>0</v>
      </c>
    </row>
    <row r="446" spans="3:16">
      <c r="C446" s="488" t="s">
        <v>2387</v>
      </c>
      <c r="D446" s="489" t="s">
        <v>1710</v>
      </c>
      <c r="E446" s="749"/>
      <c r="F446" s="490">
        <v>45889</v>
      </c>
      <c r="G446" s="489" t="s">
        <v>1712</v>
      </c>
      <c r="H446" s="489" t="s">
        <v>1713</v>
      </c>
      <c r="I446" s="489">
        <v>1050138</v>
      </c>
      <c r="J446" s="489" t="s">
        <v>2390</v>
      </c>
      <c r="K446" s="489" t="s">
        <v>1715</v>
      </c>
      <c r="L446" s="489">
        <v>85813</v>
      </c>
      <c r="M446" s="489" t="s">
        <v>1812</v>
      </c>
      <c r="N446" s="489">
        <v>-1</v>
      </c>
      <c r="O446" s="489">
        <v>-198.31</v>
      </c>
      <c r="P446" s="489">
        <v>0</v>
      </c>
    </row>
    <row r="447" spans="3:16">
      <c r="C447" s="488" t="s">
        <v>2387</v>
      </c>
      <c r="D447" s="489" t="s">
        <v>1710</v>
      </c>
      <c r="E447" s="750"/>
      <c r="F447" s="490">
        <v>45972</v>
      </c>
      <c r="G447" s="489" t="s">
        <v>1712</v>
      </c>
      <c r="H447" s="489" t="s">
        <v>1713</v>
      </c>
      <c r="I447" s="489">
        <v>1050138</v>
      </c>
      <c r="J447" s="489" t="s">
        <v>2391</v>
      </c>
      <c r="K447" s="489" t="s">
        <v>1715</v>
      </c>
      <c r="L447" s="489">
        <v>89240</v>
      </c>
      <c r="M447" s="489" t="s">
        <v>2392</v>
      </c>
      <c r="N447" s="489">
        <v>-1</v>
      </c>
      <c r="O447" s="489">
        <v>-198.31</v>
      </c>
      <c r="P447" s="489">
        <v>0</v>
      </c>
    </row>
    <row r="448" spans="3:16">
      <c r="C448" s="751" t="s">
        <v>2393</v>
      </c>
      <c r="D448" s="752"/>
      <c r="E448" s="752"/>
      <c r="F448" s="752"/>
      <c r="G448" s="752"/>
      <c r="H448" s="752"/>
      <c r="I448" s="752"/>
      <c r="J448" s="752"/>
      <c r="K448" s="752"/>
      <c r="L448" s="752"/>
      <c r="M448" s="753"/>
      <c r="N448" s="492">
        <v>-3</v>
      </c>
      <c r="O448" s="492">
        <v>-587.5</v>
      </c>
      <c r="P448" s="492">
        <v>0</v>
      </c>
    </row>
    <row r="449" spans="3:16">
      <c r="C449" s="484" t="s">
        <v>2394</v>
      </c>
      <c r="D449" s="485" t="s">
        <v>1710</v>
      </c>
      <c r="E449" s="748" t="s">
        <v>1862</v>
      </c>
      <c r="F449" s="486">
        <v>45843</v>
      </c>
      <c r="G449" s="485" t="s">
        <v>1712</v>
      </c>
      <c r="H449" s="485" t="s">
        <v>1713</v>
      </c>
      <c r="I449" s="485">
        <v>1050217</v>
      </c>
      <c r="J449" s="485" t="s">
        <v>2395</v>
      </c>
      <c r="K449" s="485" t="s">
        <v>1728</v>
      </c>
      <c r="L449" s="485">
        <v>83827</v>
      </c>
      <c r="M449" s="485" t="s">
        <v>2396</v>
      </c>
      <c r="N449" s="485">
        <v>-1</v>
      </c>
      <c r="O449" s="487">
        <v>-4930.16</v>
      </c>
      <c r="P449" s="485">
        <v>0</v>
      </c>
    </row>
    <row r="450" spans="3:16">
      <c r="C450" s="488" t="s">
        <v>2394</v>
      </c>
      <c r="D450" s="489" t="s">
        <v>1710</v>
      </c>
      <c r="E450" s="749"/>
      <c r="F450" s="490">
        <v>45847</v>
      </c>
      <c r="G450" s="489" t="s">
        <v>1712</v>
      </c>
      <c r="H450" s="489" t="s">
        <v>1713</v>
      </c>
      <c r="I450" s="489">
        <v>1050165</v>
      </c>
      <c r="J450" s="489" t="s">
        <v>1902</v>
      </c>
      <c r="K450" s="489" t="s">
        <v>1728</v>
      </c>
      <c r="L450" s="489">
        <v>83966</v>
      </c>
      <c r="M450" s="489" t="s">
        <v>2397</v>
      </c>
      <c r="N450" s="489">
        <v>-1</v>
      </c>
      <c r="O450" s="491">
        <v>-4930.16</v>
      </c>
      <c r="P450" s="489">
        <v>0</v>
      </c>
    </row>
    <row r="451" spans="3:16">
      <c r="C451" s="488" t="s">
        <v>2394</v>
      </c>
      <c r="D451" s="489" t="s">
        <v>1710</v>
      </c>
      <c r="E451" s="749"/>
      <c r="F451" s="490">
        <v>45862</v>
      </c>
      <c r="G451" s="489" t="s">
        <v>1712</v>
      </c>
      <c r="H451" s="489" t="s">
        <v>1713</v>
      </c>
      <c r="I451" s="489">
        <v>1050215</v>
      </c>
      <c r="J451" s="489" t="s">
        <v>2398</v>
      </c>
      <c r="K451" s="489" t="s">
        <v>1720</v>
      </c>
      <c r="L451" s="489">
        <v>84655</v>
      </c>
      <c r="M451" s="489" t="s">
        <v>2399</v>
      </c>
      <c r="N451" s="489">
        <v>-1</v>
      </c>
      <c r="O451" s="491">
        <v>-4933.45</v>
      </c>
      <c r="P451" s="489">
        <v>0</v>
      </c>
    </row>
    <row r="452" spans="3:16">
      <c r="C452" s="488" t="s">
        <v>2394</v>
      </c>
      <c r="D452" s="489" t="s">
        <v>1710</v>
      </c>
      <c r="E452" s="749"/>
      <c r="F452" s="490">
        <v>45876</v>
      </c>
      <c r="G452" s="489" t="s">
        <v>1712</v>
      </c>
      <c r="H452" s="489" t="s">
        <v>1713</v>
      </c>
      <c r="I452" s="489">
        <v>1050217</v>
      </c>
      <c r="J452" s="489" t="s">
        <v>2400</v>
      </c>
      <c r="K452" s="489" t="s">
        <v>1745</v>
      </c>
      <c r="L452" s="489">
        <v>85254</v>
      </c>
      <c r="M452" s="489" t="s">
        <v>2153</v>
      </c>
      <c r="N452" s="489">
        <v>-1</v>
      </c>
      <c r="O452" s="491">
        <v>-4933.46</v>
      </c>
      <c r="P452" s="489">
        <v>0</v>
      </c>
    </row>
    <row r="453" spans="3:16">
      <c r="C453" s="488" t="s">
        <v>2394</v>
      </c>
      <c r="D453" s="489" t="s">
        <v>1710</v>
      </c>
      <c r="E453" s="749"/>
      <c r="F453" s="490">
        <v>45896</v>
      </c>
      <c r="G453" s="489" t="s">
        <v>1712</v>
      </c>
      <c r="H453" s="489" t="s">
        <v>1713</v>
      </c>
      <c r="I453" s="489">
        <v>1050217</v>
      </c>
      <c r="J453" s="489" t="s">
        <v>2401</v>
      </c>
      <c r="K453" s="489" t="s">
        <v>1715</v>
      </c>
      <c r="L453" s="489">
        <v>86085</v>
      </c>
      <c r="M453" s="489" t="s">
        <v>1718</v>
      </c>
      <c r="N453" s="489">
        <v>-1</v>
      </c>
      <c r="O453" s="491">
        <v>-4934.55</v>
      </c>
      <c r="P453" s="489">
        <v>0</v>
      </c>
    </row>
    <row r="454" spans="3:16">
      <c r="C454" s="488" t="s">
        <v>2394</v>
      </c>
      <c r="D454" s="489" t="s">
        <v>1710</v>
      </c>
      <c r="E454" s="750"/>
      <c r="F454" s="490">
        <v>45915</v>
      </c>
      <c r="G454" s="489" t="s">
        <v>1712</v>
      </c>
      <c r="H454" s="489" t="s">
        <v>1713</v>
      </c>
      <c r="I454" s="489">
        <v>1050217</v>
      </c>
      <c r="J454" s="489" t="s">
        <v>1764</v>
      </c>
      <c r="K454" s="489" t="s">
        <v>1728</v>
      </c>
      <c r="L454" s="489">
        <v>86824</v>
      </c>
      <c r="M454" s="489" t="s">
        <v>2402</v>
      </c>
      <c r="N454" s="489">
        <v>-1</v>
      </c>
      <c r="O454" s="491">
        <v>-4934.7299999999996</v>
      </c>
      <c r="P454" s="489">
        <v>0</v>
      </c>
    </row>
    <row r="455" spans="3:16">
      <c r="C455" s="751" t="s">
        <v>2403</v>
      </c>
      <c r="D455" s="752"/>
      <c r="E455" s="752"/>
      <c r="F455" s="752"/>
      <c r="G455" s="752"/>
      <c r="H455" s="752"/>
      <c r="I455" s="752"/>
      <c r="J455" s="752"/>
      <c r="K455" s="752"/>
      <c r="L455" s="752"/>
      <c r="M455" s="753"/>
      <c r="N455" s="492">
        <v>-6</v>
      </c>
      <c r="O455" s="493">
        <v>-29596.51</v>
      </c>
      <c r="P455" s="492">
        <v>0</v>
      </c>
    </row>
    <row r="456" spans="3:16">
      <c r="C456" s="484" t="s">
        <v>2404</v>
      </c>
      <c r="D456" s="485" t="s">
        <v>1710</v>
      </c>
      <c r="E456" s="748" t="s">
        <v>1862</v>
      </c>
      <c r="F456" s="486">
        <v>45847</v>
      </c>
      <c r="G456" s="485" t="s">
        <v>1712</v>
      </c>
      <c r="H456" s="485" t="s">
        <v>1713</v>
      </c>
      <c r="I456" s="485">
        <v>1050165</v>
      </c>
      <c r="J456" s="485" t="s">
        <v>1902</v>
      </c>
      <c r="K456" s="485" t="s">
        <v>1723</v>
      </c>
      <c r="L456" s="485">
        <v>83966</v>
      </c>
      <c r="M456" s="485" t="s">
        <v>2397</v>
      </c>
      <c r="N456" s="485">
        <v>-1</v>
      </c>
      <c r="O456" s="487">
        <v>-5235.1000000000004</v>
      </c>
      <c r="P456" s="485">
        <v>0</v>
      </c>
    </row>
    <row r="457" spans="3:16">
      <c r="C457" s="488" t="s">
        <v>2404</v>
      </c>
      <c r="D457" s="489" t="s">
        <v>1710</v>
      </c>
      <c r="E457" s="749"/>
      <c r="F457" s="490">
        <v>45884</v>
      </c>
      <c r="G457" s="489" t="s">
        <v>1712</v>
      </c>
      <c r="H457" s="489" t="s">
        <v>1713</v>
      </c>
      <c r="I457" s="489">
        <v>1050215</v>
      </c>
      <c r="J457" s="489" t="s">
        <v>2405</v>
      </c>
      <c r="K457" s="489" t="s">
        <v>1720</v>
      </c>
      <c r="L457" s="489">
        <v>85624</v>
      </c>
      <c r="M457" s="489" t="s">
        <v>2406</v>
      </c>
      <c r="N457" s="489">
        <v>-1</v>
      </c>
      <c r="O457" s="491">
        <v>-5235.1000000000004</v>
      </c>
      <c r="P457" s="489">
        <v>0</v>
      </c>
    </row>
    <row r="458" spans="3:16">
      <c r="C458" s="488" t="s">
        <v>2404</v>
      </c>
      <c r="D458" s="489" t="s">
        <v>1710</v>
      </c>
      <c r="E458" s="749"/>
      <c r="F458" s="490">
        <v>45896</v>
      </c>
      <c r="G458" s="489" t="s">
        <v>1712</v>
      </c>
      <c r="H458" s="489" t="s">
        <v>1713</v>
      </c>
      <c r="I458" s="489">
        <v>1050215</v>
      </c>
      <c r="J458" s="489" t="s">
        <v>2407</v>
      </c>
      <c r="K458" s="489" t="s">
        <v>1720</v>
      </c>
      <c r="L458" s="489">
        <v>86105</v>
      </c>
      <c r="M458" s="489" t="s">
        <v>2408</v>
      </c>
      <c r="N458" s="489">
        <v>-1</v>
      </c>
      <c r="O458" s="491">
        <v>-5235.1000000000004</v>
      </c>
      <c r="P458" s="489">
        <v>0</v>
      </c>
    </row>
    <row r="459" spans="3:16">
      <c r="C459" s="488" t="s">
        <v>2404</v>
      </c>
      <c r="D459" s="489" t="s">
        <v>1710</v>
      </c>
      <c r="E459" s="749"/>
      <c r="F459" s="490">
        <v>45973</v>
      </c>
      <c r="G459" s="489" t="s">
        <v>1712</v>
      </c>
      <c r="H459" s="489" t="s">
        <v>1713</v>
      </c>
      <c r="I459" s="489">
        <v>1050214</v>
      </c>
      <c r="J459" s="489" t="s">
        <v>2409</v>
      </c>
      <c r="K459" s="489" t="s">
        <v>1723</v>
      </c>
      <c r="L459" s="489">
        <v>89266</v>
      </c>
      <c r="M459" s="489" t="s">
        <v>2410</v>
      </c>
      <c r="N459" s="489">
        <v>-1</v>
      </c>
      <c r="O459" s="491">
        <v>-5235.1000000000004</v>
      </c>
      <c r="P459" s="489">
        <v>0</v>
      </c>
    </row>
    <row r="460" spans="3:16">
      <c r="C460" s="488" t="s">
        <v>2404</v>
      </c>
      <c r="D460" s="489" t="s">
        <v>1710</v>
      </c>
      <c r="E460" s="750"/>
      <c r="F460" s="490">
        <v>45988</v>
      </c>
      <c r="G460" s="489" t="s">
        <v>1712</v>
      </c>
      <c r="H460" s="489" t="s">
        <v>1713</v>
      </c>
      <c r="I460" s="489">
        <v>1050217</v>
      </c>
      <c r="J460" s="489" t="s">
        <v>2411</v>
      </c>
      <c r="K460" s="489" t="s">
        <v>1728</v>
      </c>
      <c r="L460" s="489">
        <v>90015</v>
      </c>
      <c r="M460" s="489" t="s">
        <v>2412</v>
      </c>
      <c r="N460" s="489">
        <v>-1</v>
      </c>
      <c r="O460" s="491">
        <v>-5235.1000000000004</v>
      </c>
      <c r="P460" s="489">
        <v>0</v>
      </c>
    </row>
    <row r="461" spans="3:16">
      <c r="C461" s="751" t="s">
        <v>2413</v>
      </c>
      <c r="D461" s="752"/>
      <c r="E461" s="752"/>
      <c r="F461" s="752"/>
      <c r="G461" s="752"/>
      <c r="H461" s="752"/>
      <c r="I461" s="752"/>
      <c r="J461" s="752"/>
      <c r="K461" s="752"/>
      <c r="L461" s="752"/>
      <c r="M461" s="753"/>
      <c r="N461" s="492">
        <v>-5</v>
      </c>
      <c r="O461" s="493">
        <v>-26175.5</v>
      </c>
      <c r="P461" s="492">
        <v>0</v>
      </c>
    </row>
    <row r="462" spans="3:16">
      <c r="C462" s="484" t="s">
        <v>2414</v>
      </c>
      <c r="D462" s="485" t="s">
        <v>1710</v>
      </c>
      <c r="E462" s="748" t="s">
        <v>1711</v>
      </c>
      <c r="F462" s="486">
        <v>45840</v>
      </c>
      <c r="G462" s="485" t="s">
        <v>1712</v>
      </c>
      <c r="H462" s="485" t="s">
        <v>1713</v>
      </c>
      <c r="I462" s="485">
        <v>1050132</v>
      </c>
      <c r="J462" s="485" t="s">
        <v>2415</v>
      </c>
      <c r="K462" s="485" t="s">
        <v>1728</v>
      </c>
      <c r="L462" s="485">
        <v>83711</v>
      </c>
      <c r="M462" s="485" t="s">
        <v>2416</v>
      </c>
      <c r="N462" s="485">
        <v>-1</v>
      </c>
      <c r="O462" s="487">
        <v>-1918.26</v>
      </c>
      <c r="P462" s="485">
        <v>0</v>
      </c>
    </row>
    <row r="463" spans="3:16">
      <c r="C463" s="488" t="s">
        <v>2414</v>
      </c>
      <c r="D463" s="489" t="s">
        <v>1710</v>
      </c>
      <c r="E463" s="749"/>
      <c r="F463" s="490">
        <v>45855</v>
      </c>
      <c r="G463" s="489" t="s">
        <v>1712</v>
      </c>
      <c r="H463" s="489" t="s">
        <v>1713</v>
      </c>
      <c r="I463" s="489">
        <v>1050132</v>
      </c>
      <c r="J463" s="489" t="s">
        <v>2417</v>
      </c>
      <c r="K463" s="489" t="s">
        <v>1715</v>
      </c>
      <c r="L463" s="489">
        <v>84313</v>
      </c>
      <c r="M463" s="489" t="s">
        <v>2418</v>
      </c>
      <c r="N463" s="489">
        <v>-1</v>
      </c>
      <c r="O463" s="491">
        <v>-1918.26</v>
      </c>
      <c r="P463" s="489">
        <v>0</v>
      </c>
    </row>
    <row r="464" spans="3:16">
      <c r="C464" s="488" t="s">
        <v>2414</v>
      </c>
      <c r="D464" s="489" t="s">
        <v>1710</v>
      </c>
      <c r="E464" s="749"/>
      <c r="F464" s="490">
        <v>45859</v>
      </c>
      <c r="G464" s="489" t="s">
        <v>1712</v>
      </c>
      <c r="H464" s="489" t="s">
        <v>1713</v>
      </c>
      <c r="I464" s="489">
        <v>1050130</v>
      </c>
      <c r="J464" s="489" t="s">
        <v>2419</v>
      </c>
      <c r="K464" s="489" t="s">
        <v>1728</v>
      </c>
      <c r="L464" s="489">
        <v>84544</v>
      </c>
      <c r="M464" s="489" t="s">
        <v>2420</v>
      </c>
      <c r="N464" s="489">
        <v>-1</v>
      </c>
      <c r="O464" s="491">
        <v>-1918.26</v>
      </c>
      <c r="P464" s="489">
        <v>0</v>
      </c>
    </row>
    <row r="465" spans="3:16">
      <c r="C465" s="488" t="s">
        <v>2414</v>
      </c>
      <c r="D465" s="489" t="s">
        <v>1710</v>
      </c>
      <c r="E465" s="749"/>
      <c r="F465" s="490">
        <v>45877</v>
      </c>
      <c r="G465" s="489" t="s">
        <v>1712</v>
      </c>
      <c r="H465" s="489" t="s">
        <v>1713</v>
      </c>
      <c r="I465" s="489">
        <v>1050130</v>
      </c>
      <c r="J465" s="489" t="s">
        <v>2421</v>
      </c>
      <c r="K465" s="489" t="s">
        <v>1728</v>
      </c>
      <c r="L465" s="489">
        <v>85292</v>
      </c>
      <c r="M465" s="489" t="s">
        <v>2422</v>
      </c>
      <c r="N465" s="489">
        <v>-1</v>
      </c>
      <c r="O465" s="491">
        <v>-1918.26</v>
      </c>
      <c r="P465" s="489">
        <v>0</v>
      </c>
    </row>
    <row r="466" spans="3:16">
      <c r="C466" s="488" t="s">
        <v>2414</v>
      </c>
      <c r="D466" s="489" t="s">
        <v>1710</v>
      </c>
      <c r="E466" s="749"/>
      <c r="F466" s="490">
        <v>45882</v>
      </c>
      <c r="G466" s="489" t="s">
        <v>1712</v>
      </c>
      <c r="H466" s="489" t="s">
        <v>1713</v>
      </c>
      <c r="I466" s="489">
        <v>1050132</v>
      </c>
      <c r="J466" s="489" t="s">
        <v>2423</v>
      </c>
      <c r="K466" s="489" t="s">
        <v>1715</v>
      </c>
      <c r="L466" s="489">
        <v>85514</v>
      </c>
      <c r="M466" s="489" t="s">
        <v>2315</v>
      </c>
      <c r="N466" s="489">
        <v>-1</v>
      </c>
      <c r="O466" s="491">
        <v>-1918.26</v>
      </c>
      <c r="P466" s="489">
        <v>0</v>
      </c>
    </row>
    <row r="467" spans="3:16">
      <c r="C467" s="488" t="s">
        <v>2414</v>
      </c>
      <c r="D467" s="489" t="s">
        <v>1710</v>
      </c>
      <c r="E467" s="749"/>
      <c r="F467" s="490">
        <v>45896</v>
      </c>
      <c r="G467" s="489" t="s">
        <v>1712</v>
      </c>
      <c r="H467" s="489" t="s">
        <v>1713</v>
      </c>
      <c r="I467" s="489">
        <v>1050132</v>
      </c>
      <c r="J467" s="489" t="s">
        <v>2424</v>
      </c>
      <c r="K467" s="489" t="s">
        <v>1715</v>
      </c>
      <c r="L467" s="489">
        <v>86097</v>
      </c>
      <c r="M467" s="489" t="s">
        <v>1718</v>
      </c>
      <c r="N467" s="489">
        <v>-1</v>
      </c>
      <c r="O467" s="491">
        <v>-1918.26</v>
      </c>
      <c r="P467" s="489">
        <v>0</v>
      </c>
    </row>
    <row r="468" spans="3:16">
      <c r="C468" s="488" t="s">
        <v>2414</v>
      </c>
      <c r="D468" s="489" t="s">
        <v>1710</v>
      </c>
      <c r="E468" s="749"/>
      <c r="F468" s="490">
        <v>45896</v>
      </c>
      <c r="G468" s="489" t="s">
        <v>1712</v>
      </c>
      <c r="H468" s="489" t="s">
        <v>1713</v>
      </c>
      <c r="I468" s="489">
        <v>1050132</v>
      </c>
      <c r="J468" s="489" t="s">
        <v>2425</v>
      </c>
      <c r="K468" s="489" t="s">
        <v>1715</v>
      </c>
      <c r="L468" s="489">
        <v>86098</v>
      </c>
      <c r="M468" s="489" t="s">
        <v>1718</v>
      </c>
      <c r="N468" s="489">
        <v>-1</v>
      </c>
      <c r="O468" s="491">
        <v>-1918.26</v>
      </c>
      <c r="P468" s="489">
        <v>0</v>
      </c>
    </row>
    <row r="469" spans="3:16">
      <c r="C469" s="488" t="s">
        <v>2414</v>
      </c>
      <c r="D469" s="489" t="s">
        <v>1710</v>
      </c>
      <c r="E469" s="749"/>
      <c r="F469" s="490">
        <v>45916</v>
      </c>
      <c r="G469" s="489" t="s">
        <v>1712</v>
      </c>
      <c r="H469" s="489" t="s">
        <v>1713</v>
      </c>
      <c r="I469" s="489">
        <v>1050132</v>
      </c>
      <c r="J469" s="489" t="s">
        <v>2426</v>
      </c>
      <c r="K469" s="489" t="s">
        <v>1715</v>
      </c>
      <c r="L469" s="489">
        <v>86857</v>
      </c>
      <c r="M469" s="489" t="s">
        <v>2427</v>
      </c>
      <c r="N469" s="489">
        <v>-1</v>
      </c>
      <c r="O469" s="491">
        <v>-1918.26</v>
      </c>
      <c r="P469" s="489">
        <v>0</v>
      </c>
    </row>
    <row r="470" spans="3:16">
      <c r="C470" s="488" t="s">
        <v>2414</v>
      </c>
      <c r="D470" s="489" t="s">
        <v>1710</v>
      </c>
      <c r="E470" s="749"/>
      <c r="F470" s="490">
        <v>45918</v>
      </c>
      <c r="G470" s="489" t="s">
        <v>1712</v>
      </c>
      <c r="H470" s="489" t="s">
        <v>1713</v>
      </c>
      <c r="I470" s="489">
        <v>1050214</v>
      </c>
      <c r="J470" s="489" t="s">
        <v>2428</v>
      </c>
      <c r="K470" s="489" t="s">
        <v>1715</v>
      </c>
      <c r="L470" s="489">
        <v>86939</v>
      </c>
      <c r="M470" s="489" t="s">
        <v>2429</v>
      </c>
      <c r="N470" s="489">
        <v>-2</v>
      </c>
      <c r="O470" s="491">
        <v>-3836.52</v>
      </c>
      <c r="P470" s="489">
        <v>0</v>
      </c>
    </row>
    <row r="471" spans="3:16">
      <c r="C471" s="488" t="s">
        <v>2414</v>
      </c>
      <c r="D471" s="489" t="s">
        <v>1710</v>
      </c>
      <c r="E471" s="749"/>
      <c r="F471" s="490">
        <v>45920</v>
      </c>
      <c r="G471" s="489" t="s">
        <v>1712</v>
      </c>
      <c r="H471" s="489" t="s">
        <v>1713</v>
      </c>
      <c r="I471" s="489">
        <v>1050214</v>
      </c>
      <c r="J471" s="489" t="s">
        <v>1719</v>
      </c>
      <c r="K471" s="489" t="s">
        <v>1715</v>
      </c>
      <c r="L471" s="489">
        <v>87044</v>
      </c>
      <c r="M471" s="489" t="s">
        <v>1721</v>
      </c>
      <c r="N471" s="489">
        <v>-5</v>
      </c>
      <c r="O471" s="491">
        <v>-9591.2999999999993</v>
      </c>
      <c r="P471" s="489">
        <v>0</v>
      </c>
    </row>
    <row r="472" spans="3:16">
      <c r="C472" s="488" t="s">
        <v>2414</v>
      </c>
      <c r="D472" s="489" t="s">
        <v>1710</v>
      </c>
      <c r="E472" s="749"/>
      <c r="F472" s="490">
        <v>45938</v>
      </c>
      <c r="G472" s="489" t="s">
        <v>1712</v>
      </c>
      <c r="H472" s="489" t="s">
        <v>1713</v>
      </c>
      <c r="I472" s="489">
        <v>1050214</v>
      </c>
      <c r="J472" s="489" t="s">
        <v>2430</v>
      </c>
      <c r="K472" s="489" t="s">
        <v>1715</v>
      </c>
      <c r="L472" s="489">
        <v>87707</v>
      </c>
      <c r="M472" s="489" t="s">
        <v>2431</v>
      </c>
      <c r="N472" s="489">
        <v>-4</v>
      </c>
      <c r="O472" s="491">
        <v>-7673.04</v>
      </c>
      <c r="P472" s="489">
        <v>0</v>
      </c>
    </row>
    <row r="473" spans="3:16">
      <c r="C473" s="488" t="s">
        <v>2414</v>
      </c>
      <c r="D473" s="489" t="s">
        <v>1710</v>
      </c>
      <c r="E473" s="749"/>
      <c r="F473" s="490">
        <v>45954</v>
      </c>
      <c r="G473" s="489" t="s">
        <v>1712</v>
      </c>
      <c r="H473" s="489" t="s">
        <v>1713</v>
      </c>
      <c r="I473" s="489">
        <v>1050132</v>
      </c>
      <c r="J473" s="489" t="s">
        <v>2432</v>
      </c>
      <c r="K473" s="489" t="s">
        <v>1715</v>
      </c>
      <c r="L473" s="489">
        <v>88482</v>
      </c>
      <c r="M473" s="489" t="s">
        <v>2044</v>
      </c>
      <c r="N473" s="489">
        <v>-2</v>
      </c>
      <c r="O473" s="491">
        <v>-3836.52</v>
      </c>
      <c r="P473" s="489">
        <v>0</v>
      </c>
    </row>
    <row r="474" spans="3:16">
      <c r="C474" s="488" t="s">
        <v>2414</v>
      </c>
      <c r="D474" s="489" t="s">
        <v>1710</v>
      </c>
      <c r="E474" s="749"/>
      <c r="F474" s="490">
        <v>45983</v>
      </c>
      <c r="G474" s="489" t="s">
        <v>1712</v>
      </c>
      <c r="H474" s="489" t="s">
        <v>1713</v>
      </c>
      <c r="I474" s="489">
        <v>1050132</v>
      </c>
      <c r="J474" s="489" t="s">
        <v>2433</v>
      </c>
      <c r="K474" s="489" t="s">
        <v>1715</v>
      </c>
      <c r="L474" s="489">
        <v>89699</v>
      </c>
      <c r="M474" s="489" t="s">
        <v>2434</v>
      </c>
      <c r="N474" s="489">
        <v>-1</v>
      </c>
      <c r="O474" s="491">
        <v>-1918.26</v>
      </c>
      <c r="P474" s="489">
        <v>0</v>
      </c>
    </row>
    <row r="475" spans="3:16">
      <c r="C475" s="488" t="s">
        <v>2414</v>
      </c>
      <c r="D475" s="489" t="s">
        <v>1710</v>
      </c>
      <c r="E475" s="749"/>
      <c r="F475" s="490">
        <v>46001</v>
      </c>
      <c r="G475" s="489" t="s">
        <v>1712</v>
      </c>
      <c r="H475" s="489" t="s">
        <v>1713</v>
      </c>
      <c r="I475" s="489">
        <v>1050130</v>
      </c>
      <c r="J475" s="489" t="s">
        <v>2435</v>
      </c>
      <c r="K475" s="489" t="s">
        <v>1715</v>
      </c>
      <c r="L475" s="489">
        <v>90515</v>
      </c>
      <c r="M475" s="489" t="s">
        <v>2436</v>
      </c>
      <c r="N475" s="489">
        <v>-2</v>
      </c>
      <c r="O475" s="491">
        <v>-3836.52</v>
      </c>
      <c r="P475" s="489">
        <v>0</v>
      </c>
    </row>
    <row r="476" spans="3:16">
      <c r="C476" s="488" t="s">
        <v>2414</v>
      </c>
      <c r="D476" s="489" t="s">
        <v>1710</v>
      </c>
      <c r="E476" s="749"/>
      <c r="F476" s="490">
        <v>46009</v>
      </c>
      <c r="G476" s="489" t="s">
        <v>1712</v>
      </c>
      <c r="H476" s="489" t="s">
        <v>1713</v>
      </c>
      <c r="I476" s="489">
        <v>1050132</v>
      </c>
      <c r="J476" s="489" t="s">
        <v>2437</v>
      </c>
      <c r="K476" s="489" t="s">
        <v>1728</v>
      </c>
      <c r="L476" s="489">
        <v>90899</v>
      </c>
      <c r="M476" s="489" t="s">
        <v>2438</v>
      </c>
      <c r="N476" s="489">
        <v>-1</v>
      </c>
      <c r="O476" s="491">
        <v>-1918.26</v>
      </c>
      <c r="P476" s="489">
        <v>0</v>
      </c>
    </row>
    <row r="477" spans="3:16">
      <c r="C477" s="488" t="s">
        <v>2414</v>
      </c>
      <c r="D477" s="489" t="s">
        <v>1710</v>
      </c>
      <c r="E477" s="750"/>
      <c r="F477" s="490">
        <v>46011</v>
      </c>
      <c r="G477" s="489" t="s">
        <v>1712</v>
      </c>
      <c r="H477" s="489" t="s">
        <v>1713</v>
      </c>
      <c r="I477" s="489">
        <v>1050132</v>
      </c>
      <c r="J477" s="489" t="s">
        <v>2439</v>
      </c>
      <c r="K477" s="489" t="s">
        <v>1728</v>
      </c>
      <c r="L477" s="489">
        <v>90969</v>
      </c>
      <c r="M477" s="489" t="s">
        <v>2440</v>
      </c>
      <c r="N477" s="489">
        <v>-1</v>
      </c>
      <c r="O477" s="491">
        <v>-1918.26</v>
      </c>
      <c r="P477" s="489">
        <v>0</v>
      </c>
    </row>
    <row r="478" spans="3:16">
      <c r="C478" s="751" t="s">
        <v>2441</v>
      </c>
      <c r="D478" s="752"/>
      <c r="E478" s="752"/>
      <c r="F478" s="752"/>
      <c r="G478" s="752"/>
      <c r="H478" s="752"/>
      <c r="I478" s="752"/>
      <c r="J478" s="752"/>
      <c r="K478" s="752"/>
      <c r="L478" s="752"/>
      <c r="M478" s="753"/>
      <c r="N478" s="492">
        <v>-26</v>
      </c>
      <c r="O478" s="493">
        <v>-49874.76</v>
      </c>
      <c r="P478" s="492">
        <v>0</v>
      </c>
    </row>
    <row r="479" spans="3:16">
      <c r="C479" s="484" t="s">
        <v>2442</v>
      </c>
      <c r="D479" s="485" t="s">
        <v>1710</v>
      </c>
      <c r="E479" s="748" t="s">
        <v>2355</v>
      </c>
      <c r="F479" s="486">
        <v>45846</v>
      </c>
      <c r="G479" s="485" t="s">
        <v>1712</v>
      </c>
      <c r="H479" s="485" t="s">
        <v>1713</v>
      </c>
      <c r="I479" s="485">
        <v>1040163</v>
      </c>
      <c r="J479" s="485" t="s">
        <v>2443</v>
      </c>
      <c r="K479" s="485" t="s">
        <v>1715</v>
      </c>
      <c r="L479" s="485">
        <v>83940</v>
      </c>
      <c r="M479" s="485" t="s">
        <v>2444</v>
      </c>
      <c r="N479" s="485">
        <v>-3</v>
      </c>
      <c r="O479" s="487">
        <v>-13306.06</v>
      </c>
      <c r="P479" s="485">
        <v>0</v>
      </c>
    </row>
    <row r="480" spans="3:16">
      <c r="C480" s="488" t="s">
        <v>2442</v>
      </c>
      <c r="D480" s="489" t="s">
        <v>1710</v>
      </c>
      <c r="E480" s="749"/>
      <c r="F480" s="490">
        <v>45851</v>
      </c>
      <c r="G480" s="489" t="s">
        <v>1712</v>
      </c>
      <c r="H480" s="489" t="s">
        <v>1713</v>
      </c>
      <c r="I480" s="489">
        <v>1050214</v>
      </c>
      <c r="J480" s="489" t="s">
        <v>2445</v>
      </c>
      <c r="K480" s="489" t="s">
        <v>1715</v>
      </c>
      <c r="L480" s="489">
        <v>84047</v>
      </c>
      <c r="M480" s="489" t="s">
        <v>2446</v>
      </c>
      <c r="N480" s="489">
        <v>-1</v>
      </c>
      <c r="O480" s="491">
        <v>-4435.47</v>
      </c>
      <c r="P480" s="489">
        <v>0</v>
      </c>
    </row>
    <row r="481" spans="3:16">
      <c r="C481" s="488" t="s">
        <v>2442</v>
      </c>
      <c r="D481" s="489" t="s">
        <v>1710</v>
      </c>
      <c r="E481" s="749"/>
      <c r="F481" s="490">
        <v>45854</v>
      </c>
      <c r="G481" s="489" t="s">
        <v>1712</v>
      </c>
      <c r="H481" s="489" t="s">
        <v>1713</v>
      </c>
      <c r="I481" s="489">
        <v>1040163</v>
      </c>
      <c r="J481" s="489" t="s">
        <v>2443</v>
      </c>
      <c r="K481" s="489" t="s">
        <v>1728</v>
      </c>
      <c r="L481" s="489">
        <v>84211</v>
      </c>
      <c r="M481" s="489" t="s">
        <v>2447</v>
      </c>
      <c r="N481" s="489">
        <v>-3</v>
      </c>
      <c r="O481" s="491">
        <v>-13306.4</v>
      </c>
      <c r="P481" s="489">
        <v>0</v>
      </c>
    </row>
    <row r="482" spans="3:16">
      <c r="C482" s="488" t="s">
        <v>2442</v>
      </c>
      <c r="D482" s="489" t="s">
        <v>1710</v>
      </c>
      <c r="E482" s="749"/>
      <c r="F482" s="490">
        <v>45862</v>
      </c>
      <c r="G482" s="489" t="s">
        <v>1712</v>
      </c>
      <c r="H482" s="489" t="s">
        <v>1713</v>
      </c>
      <c r="I482" s="489">
        <v>1050215</v>
      </c>
      <c r="J482" s="489" t="s">
        <v>2398</v>
      </c>
      <c r="K482" s="489" t="s">
        <v>1715</v>
      </c>
      <c r="L482" s="489">
        <v>84655</v>
      </c>
      <c r="M482" s="489" t="s">
        <v>2399</v>
      </c>
      <c r="N482" s="489">
        <v>-1</v>
      </c>
      <c r="O482" s="491">
        <v>-4435.46</v>
      </c>
      <c r="P482" s="489">
        <v>0</v>
      </c>
    </row>
    <row r="483" spans="3:16">
      <c r="C483" s="488" t="s">
        <v>2442</v>
      </c>
      <c r="D483" s="489" t="s">
        <v>1710</v>
      </c>
      <c r="E483" s="749"/>
      <c r="F483" s="490">
        <v>45862</v>
      </c>
      <c r="G483" s="489" t="s">
        <v>1712</v>
      </c>
      <c r="H483" s="489" t="s">
        <v>1713</v>
      </c>
      <c r="I483" s="489">
        <v>1050162</v>
      </c>
      <c r="J483" s="489" t="s">
        <v>1997</v>
      </c>
      <c r="K483" s="489" t="s">
        <v>1728</v>
      </c>
      <c r="L483" s="489">
        <v>84654</v>
      </c>
      <c r="M483" s="489" t="s">
        <v>2448</v>
      </c>
      <c r="N483" s="489">
        <v>-1</v>
      </c>
      <c r="O483" s="491">
        <v>-4435.47</v>
      </c>
      <c r="P483" s="489">
        <v>0</v>
      </c>
    </row>
    <row r="484" spans="3:16">
      <c r="C484" s="488" t="s">
        <v>2442</v>
      </c>
      <c r="D484" s="489" t="s">
        <v>1710</v>
      </c>
      <c r="E484" s="749"/>
      <c r="F484" s="490">
        <v>45863</v>
      </c>
      <c r="G484" s="489" t="s">
        <v>1712</v>
      </c>
      <c r="H484" s="489" t="s">
        <v>1713</v>
      </c>
      <c r="I484" s="489">
        <v>1040132</v>
      </c>
      <c r="J484" s="489" t="s">
        <v>2169</v>
      </c>
      <c r="K484" s="489" t="s">
        <v>1715</v>
      </c>
      <c r="L484" s="489">
        <v>84706</v>
      </c>
      <c r="M484" s="489" t="s">
        <v>2449</v>
      </c>
      <c r="N484" s="489">
        <v>-2</v>
      </c>
      <c r="O484" s="491">
        <v>-8870.93</v>
      </c>
      <c r="P484" s="489">
        <v>0</v>
      </c>
    </row>
    <row r="485" spans="3:16">
      <c r="C485" s="488" t="s">
        <v>2442</v>
      </c>
      <c r="D485" s="489" t="s">
        <v>1710</v>
      </c>
      <c r="E485" s="749"/>
      <c r="F485" s="490">
        <v>45863</v>
      </c>
      <c r="G485" s="489" t="s">
        <v>1712</v>
      </c>
      <c r="H485" s="489" t="s">
        <v>1713</v>
      </c>
      <c r="I485" s="489">
        <v>1040132</v>
      </c>
      <c r="J485" s="489" t="s">
        <v>2169</v>
      </c>
      <c r="K485" s="489" t="s">
        <v>1728</v>
      </c>
      <c r="L485" s="489">
        <v>84705</v>
      </c>
      <c r="M485" s="489" t="s">
        <v>2449</v>
      </c>
      <c r="N485" s="489">
        <v>-1</v>
      </c>
      <c r="O485" s="491">
        <v>-4435.47</v>
      </c>
      <c r="P485" s="489">
        <v>0</v>
      </c>
    </row>
    <row r="486" spans="3:16">
      <c r="C486" s="488" t="s">
        <v>2442</v>
      </c>
      <c r="D486" s="489" t="s">
        <v>1710</v>
      </c>
      <c r="E486" s="749"/>
      <c r="F486" s="490">
        <v>45878</v>
      </c>
      <c r="G486" s="489" t="s">
        <v>1712</v>
      </c>
      <c r="H486" s="489" t="s">
        <v>1713</v>
      </c>
      <c r="I486" s="489">
        <v>1050214</v>
      </c>
      <c r="J486" s="489" t="s">
        <v>2450</v>
      </c>
      <c r="K486" s="489" t="s">
        <v>1715</v>
      </c>
      <c r="L486" s="489">
        <v>85315</v>
      </c>
      <c r="M486" s="489" t="s">
        <v>2451</v>
      </c>
      <c r="N486" s="489">
        <v>-1</v>
      </c>
      <c r="O486" s="491">
        <v>-4435.5</v>
      </c>
      <c r="P486" s="489">
        <v>0</v>
      </c>
    </row>
    <row r="487" spans="3:16">
      <c r="C487" s="488" t="s">
        <v>2442</v>
      </c>
      <c r="D487" s="489" t="s">
        <v>1710</v>
      </c>
      <c r="E487" s="749"/>
      <c r="F487" s="490">
        <v>45882</v>
      </c>
      <c r="G487" s="489" t="s">
        <v>1712</v>
      </c>
      <c r="H487" s="489" t="s">
        <v>1713</v>
      </c>
      <c r="I487" s="489">
        <v>1040163</v>
      </c>
      <c r="J487" s="489" t="s">
        <v>2443</v>
      </c>
      <c r="K487" s="489" t="s">
        <v>1728</v>
      </c>
      <c r="L487" s="489">
        <v>85490</v>
      </c>
      <c r="M487" s="489" t="s">
        <v>2452</v>
      </c>
      <c r="N487" s="489">
        <v>-3</v>
      </c>
      <c r="O487" s="491">
        <v>-13306.5</v>
      </c>
      <c r="P487" s="489">
        <v>0</v>
      </c>
    </row>
    <row r="488" spans="3:16">
      <c r="C488" s="488" t="s">
        <v>2442</v>
      </c>
      <c r="D488" s="489" t="s">
        <v>1710</v>
      </c>
      <c r="E488" s="749"/>
      <c r="F488" s="490">
        <v>45896</v>
      </c>
      <c r="G488" s="489" t="s">
        <v>1712</v>
      </c>
      <c r="H488" s="489" t="s">
        <v>1713</v>
      </c>
      <c r="I488" s="489">
        <v>1050214</v>
      </c>
      <c r="J488" s="489" t="s">
        <v>2453</v>
      </c>
      <c r="K488" s="489" t="s">
        <v>1715</v>
      </c>
      <c r="L488" s="489">
        <v>86084</v>
      </c>
      <c r="M488" s="489" t="s">
        <v>1718</v>
      </c>
      <c r="N488" s="489">
        <v>-1</v>
      </c>
      <c r="O488" s="491">
        <v>-4435.5</v>
      </c>
      <c r="P488" s="489">
        <v>0</v>
      </c>
    </row>
    <row r="489" spans="3:16">
      <c r="C489" s="488" t="s">
        <v>2442</v>
      </c>
      <c r="D489" s="489" t="s">
        <v>1710</v>
      </c>
      <c r="E489" s="749"/>
      <c r="F489" s="490">
        <v>45897</v>
      </c>
      <c r="G489" s="489" t="s">
        <v>1712</v>
      </c>
      <c r="H489" s="489" t="s">
        <v>1713</v>
      </c>
      <c r="I489" s="489">
        <v>1040163</v>
      </c>
      <c r="J489" s="489" t="s">
        <v>2443</v>
      </c>
      <c r="K489" s="489" t="s">
        <v>1715</v>
      </c>
      <c r="L489" s="489">
        <v>86171</v>
      </c>
      <c r="M489" s="489" t="s">
        <v>2454</v>
      </c>
      <c r="N489" s="489">
        <v>-3</v>
      </c>
      <c r="O489" s="491">
        <v>-13306.5</v>
      </c>
      <c r="P489" s="489">
        <v>0</v>
      </c>
    </row>
    <row r="490" spans="3:16">
      <c r="C490" s="488" t="s">
        <v>2442</v>
      </c>
      <c r="D490" s="489" t="s">
        <v>1710</v>
      </c>
      <c r="E490" s="749"/>
      <c r="F490" s="490">
        <v>45904</v>
      </c>
      <c r="G490" s="489" t="s">
        <v>1712</v>
      </c>
      <c r="H490" s="489" t="s">
        <v>1713</v>
      </c>
      <c r="I490" s="489">
        <v>1040132</v>
      </c>
      <c r="J490" s="489" t="s">
        <v>2169</v>
      </c>
      <c r="K490" s="489" t="s">
        <v>1715</v>
      </c>
      <c r="L490" s="489">
        <v>86414</v>
      </c>
      <c r="M490" s="489" t="s">
        <v>2455</v>
      </c>
      <c r="N490" s="489">
        <v>-4</v>
      </c>
      <c r="O490" s="491">
        <v>-17742</v>
      </c>
      <c r="P490" s="489">
        <v>0</v>
      </c>
    </row>
    <row r="491" spans="3:16">
      <c r="C491" s="488" t="s">
        <v>2442</v>
      </c>
      <c r="D491" s="489" t="s">
        <v>1710</v>
      </c>
      <c r="E491" s="749"/>
      <c r="F491" s="490">
        <v>45916</v>
      </c>
      <c r="G491" s="489" t="s">
        <v>1712</v>
      </c>
      <c r="H491" s="489" t="s">
        <v>1713</v>
      </c>
      <c r="I491" s="489">
        <v>1050162</v>
      </c>
      <c r="J491" s="489" t="s">
        <v>1732</v>
      </c>
      <c r="K491" s="489" t="s">
        <v>1745</v>
      </c>
      <c r="L491" s="489">
        <v>86883</v>
      </c>
      <c r="M491" s="489" t="s">
        <v>1733</v>
      </c>
      <c r="N491" s="489">
        <v>-1</v>
      </c>
      <c r="O491" s="491">
        <v>-4435.5</v>
      </c>
      <c r="P491" s="489">
        <v>0</v>
      </c>
    </row>
    <row r="492" spans="3:16">
      <c r="C492" s="488" t="s">
        <v>2442</v>
      </c>
      <c r="D492" s="489" t="s">
        <v>1710</v>
      </c>
      <c r="E492" s="749"/>
      <c r="F492" s="490">
        <v>45917</v>
      </c>
      <c r="G492" s="489" t="s">
        <v>1712</v>
      </c>
      <c r="H492" s="489" t="s">
        <v>1713</v>
      </c>
      <c r="I492" s="489">
        <v>1040132</v>
      </c>
      <c r="J492" s="489" t="s">
        <v>2169</v>
      </c>
      <c r="K492" s="489" t="s">
        <v>1728</v>
      </c>
      <c r="L492" s="489">
        <v>86916</v>
      </c>
      <c r="M492" s="489" t="s">
        <v>2456</v>
      </c>
      <c r="N492" s="489">
        <v>-4</v>
      </c>
      <c r="O492" s="491">
        <v>-17742</v>
      </c>
      <c r="P492" s="489">
        <v>0</v>
      </c>
    </row>
    <row r="493" spans="3:16">
      <c r="C493" s="488" t="s">
        <v>2442</v>
      </c>
      <c r="D493" s="489" t="s">
        <v>1710</v>
      </c>
      <c r="E493" s="749"/>
      <c r="F493" s="490">
        <v>45925</v>
      </c>
      <c r="G493" s="489" t="s">
        <v>1712</v>
      </c>
      <c r="H493" s="489" t="s">
        <v>1713</v>
      </c>
      <c r="I493" s="489">
        <v>1050162</v>
      </c>
      <c r="J493" s="489" t="s">
        <v>1732</v>
      </c>
      <c r="K493" s="489" t="s">
        <v>1752</v>
      </c>
      <c r="L493" s="489">
        <v>87205</v>
      </c>
      <c r="M493" s="489" t="s">
        <v>1734</v>
      </c>
      <c r="N493" s="489">
        <v>-1</v>
      </c>
      <c r="O493" s="491">
        <v>-4435.5</v>
      </c>
      <c r="P493" s="489">
        <v>0</v>
      </c>
    </row>
    <row r="494" spans="3:16">
      <c r="C494" s="488" t="s">
        <v>2442</v>
      </c>
      <c r="D494" s="489" t="s">
        <v>1710</v>
      </c>
      <c r="E494" s="749"/>
      <c r="F494" s="490">
        <v>45926</v>
      </c>
      <c r="G494" s="489" t="s">
        <v>1712</v>
      </c>
      <c r="H494" s="489" t="s">
        <v>1713</v>
      </c>
      <c r="I494" s="489">
        <v>1040163</v>
      </c>
      <c r="J494" s="489" t="s">
        <v>2443</v>
      </c>
      <c r="K494" s="489" t="s">
        <v>1728</v>
      </c>
      <c r="L494" s="489">
        <v>87255</v>
      </c>
      <c r="M494" s="489" t="s">
        <v>2457</v>
      </c>
      <c r="N494" s="489">
        <v>-2</v>
      </c>
      <c r="O494" s="491">
        <v>-8871</v>
      </c>
      <c r="P494" s="489">
        <v>0</v>
      </c>
    </row>
    <row r="495" spans="3:16">
      <c r="C495" s="488" t="s">
        <v>2442</v>
      </c>
      <c r="D495" s="489" t="s">
        <v>1710</v>
      </c>
      <c r="E495" s="749"/>
      <c r="F495" s="490">
        <v>45935</v>
      </c>
      <c r="G495" s="489" t="s">
        <v>1712</v>
      </c>
      <c r="H495" s="489" t="s">
        <v>1713</v>
      </c>
      <c r="I495" s="489">
        <v>1040163</v>
      </c>
      <c r="J495" s="489" t="s">
        <v>2443</v>
      </c>
      <c r="K495" s="489" t="s">
        <v>1728</v>
      </c>
      <c r="L495" s="489" t="s">
        <v>2458</v>
      </c>
      <c r="M495" s="489" t="s">
        <v>2459</v>
      </c>
      <c r="N495" s="489">
        <v>-2</v>
      </c>
      <c r="O495" s="491">
        <v>-8871</v>
      </c>
      <c r="P495" s="489">
        <v>0</v>
      </c>
    </row>
    <row r="496" spans="3:16">
      <c r="C496" s="488" t="s">
        <v>2442</v>
      </c>
      <c r="D496" s="489" t="s">
        <v>1710</v>
      </c>
      <c r="E496" s="749"/>
      <c r="F496" s="490">
        <v>45935</v>
      </c>
      <c r="G496" s="489" t="s">
        <v>1712</v>
      </c>
      <c r="H496" s="489" t="s">
        <v>1713</v>
      </c>
      <c r="I496" s="489" t="s">
        <v>1766</v>
      </c>
      <c r="J496" s="489" t="s">
        <v>2458</v>
      </c>
      <c r="K496" s="489">
        <v>10401101500</v>
      </c>
      <c r="L496" s="489" t="s">
        <v>2460</v>
      </c>
      <c r="M496" s="489" t="s">
        <v>2461</v>
      </c>
      <c r="N496" s="489">
        <v>-1</v>
      </c>
      <c r="O496" s="491">
        <v>-4435.5</v>
      </c>
      <c r="P496" s="489">
        <v>0</v>
      </c>
    </row>
    <row r="497" spans="3:16">
      <c r="C497" s="488" t="s">
        <v>2442</v>
      </c>
      <c r="D497" s="489" t="s">
        <v>1710</v>
      </c>
      <c r="E497" s="749"/>
      <c r="F497" s="490">
        <v>45944</v>
      </c>
      <c r="G497" s="489" t="s">
        <v>1712</v>
      </c>
      <c r="H497" s="489" t="s">
        <v>1713</v>
      </c>
      <c r="I497" s="489">
        <v>1040163</v>
      </c>
      <c r="J497" s="489" t="s">
        <v>2443</v>
      </c>
      <c r="K497" s="489" t="s">
        <v>1728</v>
      </c>
      <c r="L497" s="489">
        <v>87991</v>
      </c>
      <c r="M497" s="489" t="s">
        <v>2462</v>
      </c>
      <c r="N497" s="489">
        <v>-4</v>
      </c>
      <c r="O497" s="491">
        <v>-17742</v>
      </c>
      <c r="P497" s="489">
        <v>0</v>
      </c>
    </row>
    <row r="498" spans="3:16">
      <c r="C498" s="488" t="s">
        <v>2442</v>
      </c>
      <c r="D498" s="489" t="s">
        <v>1710</v>
      </c>
      <c r="E498" s="749"/>
      <c r="F498" s="490">
        <v>45964</v>
      </c>
      <c r="G498" s="489" t="s">
        <v>1712</v>
      </c>
      <c r="H498" s="489" t="s">
        <v>1713</v>
      </c>
      <c r="I498" s="489">
        <v>1040132</v>
      </c>
      <c r="J498" s="489" t="s">
        <v>2169</v>
      </c>
      <c r="K498" s="489" t="s">
        <v>1715</v>
      </c>
      <c r="L498" s="489">
        <v>88891</v>
      </c>
      <c r="M498" s="489" t="s">
        <v>2463</v>
      </c>
      <c r="N498" s="489">
        <v>-4</v>
      </c>
      <c r="O498" s="491">
        <v>-17742</v>
      </c>
      <c r="P498" s="489">
        <v>0</v>
      </c>
    </row>
    <row r="499" spans="3:16">
      <c r="C499" s="488" t="s">
        <v>2442</v>
      </c>
      <c r="D499" s="489" t="s">
        <v>1710</v>
      </c>
      <c r="E499" s="749"/>
      <c r="F499" s="490">
        <v>45978</v>
      </c>
      <c r="G499" s="489" t="s">
        <v>1712</v>
      </c>
      <c r="H499" s="489" t="s">
        <v>1713</v>
      </c>
      <c r="I499" s="489">
        <v>1050214</v>
      </c>
      <c r="J499" s="489" t="s">
        <v>2367</v>
      </c>
      <c r="K499" s="489" t="s">
        <v>1715</v>
      </c>
      <c r="L499" s="489">
        <v>89498</v>
      </c>
      <c r="M499" s="489" t="s">
        <v>2368</v>
      </c>
      <c r="N499" s="489">
        <v>-1</v>
      </c>
      <c r="O499" s="491">
        <v>-4435.5</v>
      </c>
      <c r="P499" s="489">
        <v>0</v>
      </c>
    </row>
    <row r="500" spans="3:16">
      <c r="C500" s="488" t="s">
        <v>2442</v>
      </c>
      <c r="D500" s="489" t="s">
        <v>1710</v>
      </c>
      <c r="E500" s="749"/>
      <c r="F500" s="490">
        <v>45985</v>
      </c>
      <c r="G500" s="489" t="s">
        <v>1712</v>
      </c>
      <c r="H500" s="489" t="s">
        <v>1713</v>
      </c>
      <c r="I500" s="489">
        <v>1040163</v>
      </c>
      <c r="J500" s="489" t="s">
        <v>2443</v>
      </c>
      <c r="K500" s="489" t="s">
        <v>1728</v>
      </c>
      <c r="L500" s="489">
        <v>89814</v>
      </c>
      <c r="M500" s="489" t="s">
        <v>2464</v>
      </c>
      <c r="N500" s="489">
        <v>-4</v>
      </c>
      <c r="O500" s="491">
        <v>-17742</v>
      </c>
      <c r="P500" s="489">
        <v>0</v>
      </c>
    </row>
    <row r="501" spans="3:16">
      <c r="C501" s="488" t="s">
        <v>2442</v>
      </c>
      <c r="D501" s="489" t="s">
        <v>1710</v>
      </c>
      <c r="E501" s="749"/>
      <c r="F501" s="490">
        <v>45992</v>
      </c>
      <c r="G501" s="489" t="s">
        <v>1712</v>
      </c>
      <c r="H501" s="489" t="s">
        <v>1713</v>
      </c>
      <c r="I501" s="489">
        <v>1050162</v>
      </c>
      <c r="J501" s="489" t="s">
        <v>2465</v>
      </c>
      <c r="K501" s="489" t="s">
        <v>1723</v>
      </c>
      <c r="L501" s="489">
        <v>90168</v>
      </c>
      <c r="M501" s="489" t="s">
        <v>2466</v>
      </c>
      <c r="N501" s="489">
        <v>-1</v>
      </c>
      <c r="O501" s="491">
        <v>-4435.5</v>
      </c>
      <c r="P501" s="489">
        <v>0</v>
      </c>
    </row>
    <row r="502" spans="3:16">
      <c r="C502" s="488" t="s">
        <v>2442</v>
      </c>
      <c r="D502" s="489" t="s">
        <v>1710</v>
      </c>
      <c r="E502" s="749"/>
      <c r="F502" s="490">
        <v>45998</v>
      </c>
      <c r="G502" s="489" t="s">
        <v>1712</v>
      </c>
      <c r="H502" s="489" t="s">
        <v>1713</v>
      </c>
      <c r="I502" s="489">
        <v>1040163</v>
      </c>
      <c r="J502" s="489" t="s">
        <v>2443</v>
      </c>
      <c r="K502" s="489" t="s">
        <v>1715</v>
      </c>
      <c r="L502" s="489">
        <v>90353</v>
      </c>
      <c r="M502" s="489" t="s">
        <v>2467</v>
      </c>
      <c r="N502" s="489">
        <v>-4</v>
      </c>
      <c r="O502" s="491">
        <v>-17742</v>
      </c>
      <c r="P502" s="489">
        <v>0</v>
      </c>
    </row>
    <row r="503" spans="3:16">
      <c r="C503" s="488" t="s">
        <v>2442</v>
      </c>
      <c r="D503" s="489" t="s">
        <v>1710</v>
      </c>
      <c r="E503" s="749"/>
      <c r="F503" s="490">
        <v>46011</v>
      </c>
      <c r="G503" s="489" t="s">
        <v>1712</v>
      </c>
      <c r="H503" s="489" t="s">
        <v>1713</v>
      </c>
      <c r="I503" s="489" t="s">
        <v>1766</v>
      </c>
      <c r="J503" s="489" t="s">
        <v>1767</v>
      </c>
      <c r="K503" s="489">
        <v>10201101500</v>
      </c>
      <c r="L503" s="489" t="s">
        <v>1768</v>
      </c>
      <c r="M503" s="489" t="s">
        <v>2468</v>
      </c>
      <c r="N503" s="489">
        <v>-1</v>
      </c>
      <c r="O503" s="491">
        <v>-4435.5</v>
      </c>
      <c r="P503" s="489">
        <v>0</v>
      </c>
    </row>
    <row r="504" spans="3:16">
      <c r="C504" s="488" t="s">
        <v>2442</v>
      </c>
      <c r="D504" s="489" t="s">
        <v>1710</v>
      </c>
      <c r="E504" s="750"/>
      <c r="F504" s="490">
        <v>46022</v>
      </c>
      <c r="G504" s="489" t="s">
        <v>1712</v>
      </c>
      <c r="H504" s="489" t="s">
        <v>1713</v>
      </c>
      <c r="I504" s="489">
        <v>1040163</v>
      </c>
      <c r="J504" s="489" t="s">
        <v>2443</v>
      </c>
      <c r="K504" s="489" t="s">
        <v>2469</v>
      </c>
      <c r="L504" s="489" t="s">
        <v>2240</v>
      </c>
      <c r="M504" s="489" t="s">
        <v>2470</v>
      </c>
      <c r="N504" s="489">
        <v>-8</v>
      </c>
      <c r="O504" s="491">
        <v>-35484</v>
      </c>
      <c r="P504" s="489">
        <v>0</v>
      </c>
    </row>
    <row r="505" spans="3:16">
      <c r="C505" s="751" t="s">
        <v>2471</v>
      </c>
      <c r="D505" s="752"/>
      <c r="E505" s="752"/>
      <c r="F505" s="752"/>
      <c r="G505" s="752"/>
      <c r="H505" s="752"/>
      <c r="I505" s="752"/>
      <c r="J505" s="752"/>
      <c r="K505" s="752"/>
      <c r="L505" s="752"/>
      <c r="M505" s="753"/>
      <c r="N505" s="492">
        <v>-62</v>
      </c>
      <c r="O505" s="493">
        <v>-275000.26</v>
      </c>
      <c r="P505" s="492">
        <v>0</v>
      </c>
    </row>
    <row r="506" spans="3:16">
      <c r="C506" s="484" t="s">
        <v>2472</v>
      </c>
      <c r="D506" s="485" t="s">
        <v>1710</v>
      </c>
      <c r="E506" s="748" t="s">
        <v>1889</v>
      </c>
      <c r="F506" s="486">
        <v>45934</v>
      </c>
      <c r="G506" s="485" t="s">
        <v>1712</v>
      </c>
      <c r="H506" s="485" t="s">
        <v>1713</v>
      </c>
      <c r="I506" s="485">
        <v>1050138</v>
      </c>
      <c r="J506" s="485" t="s">
        <v>2473</v>
      </c>
      <c r="K506" s="485" t="s">
        <v>1715</v>
      </c>
      <c r="L506" s="485">
        <v>87587</v>
      </c>
      <c r="M506" s="485" t="s">
        <v>2474</v>
      </c>
      <c r="N506" s="485">
        <v>-2</v>
      </c>
      <c r="O506" s="487">
        <v>-9214</v>
      </c>
      <c r="P506" s="485">
        <v>0</v>
      </c>
    </row>
    <row r="507" spans="3:16">
      <c r="C507" s="488" t="s">
        <v>2472</v>
      </c>
      <c r="D507" s="489" t="s">
        <v>1710</v>
      </c>
      <c r="E507" s="750"/>
      <c r="F507" s="490">
        <v>45993</v>
      </c>
      <c r="G507" s="489" t="s">
        <v>1712</v>
      </c>
      <c r="H507" s="489" t="s">
        <v>1713</v>
      </c>
      <c r="I507" s="489">
        <v>1050138</v>
      </c>
      <c r="J507" s="489" t="s">
        <v>2475</v>
      </c>
      <c r="K507" s="489" t="s">
        <v>1720</v>
      </c>
      <c r="L507" s="489">
        <v>90250</v>
      </c>
      <c r="M507" s="489" t="s">
        <v>2476</v>
      </c>
      <c r="N507" s="489">
        <v>-1</v>
      </c>
      <c r="O507" s="491">
        <v>-4607</v>
      </c>
      <c r="P507" s="489">
        <v>0</v>
      </c>
    </row>
    <row r="508" spans="3:16">
      <c r="C508" s="751" t="s">
        <v>2477</v>
      </c>
      <c r="D508" s="752"/>
      <c r="E508" s="752"/>
      <c r="F508" s="752"/>
      <c r="G508" s="752"/>
      <c r="H508" s="752"/>
      <c r="I508" s="752"/>
      <c r="J508" s="752"/>
      <c r="K508" s="752"/>
      <c r="L508" s="752"/>
      <c r="M508" s="753"/>
      <c r="N508" s="492">
        <v>-3</v>
      </c>
      <c r="O508" s="493">
        <v>-13821</v>
      </c>
      <c r="P508" s="492">
        <v>0</v>
      </c>
    </row>
    <row r="509" spans="3:16">
      <c r="C509" s="484" t="s">
        <v>2478</v>
      </c>
      <c r="D509" s="485" t="s">
        <v>1710</v>
      </c>
      <c r="E509" s="485" t="s">
        <v>1889</v>
      </c>
      <c r="F509" s="486">
        <v>45839</v>
      </c>
      <c r="G509" s="485" t="s">
        <v>1712</v>
      </c>
      <c r="H509" s="485" t="s">
        <v>1713</v>
      </c>
      <c r="I509" s="485" t="s">
        <v>1766</v>
      </c>
      <c r="J509" s="485" t="s">
        <v>1767</v>
      </c>
      <c r="K509" s="485">
        <v>10501501500</v>
      </c>
      <c r="L509" s="485" t="s">
        <v>1768</v>
      </c>
      <c r="M509" s="485" t="s">
        <v>2479</v>
      </c>
      <c r="N509" s="485">
        <v>-1</v>
      </c>
      <c r="O509" s="487">
        <v>-14307.18</v>
      </c>
      <c r="P509" s="485">
        <v>0</v>
      </c>
    </row>
    <row r="510" spans="3:16">
      <c r="C510" s="751" t="s">
        <v>2480</v>
      </c>
      <c r="D510" s="752"/>
      <c r="E510" s="752"/>
      <c r="F510" s="752"/>
      <c r="G510" s="752"/>
      <c r="H510" s="752"/>
      <c r="I510" s="752"/>
      <c r="J510" s="752"/>
      <c r="K510" s="752"/>
      <c r="L510" s="752"/>
      <c r="M510" s="753"/>
      <c r="N510" s="492">
        <v>-1</v>
      </c>
      <c r="O510" s="493">
        <v>-14307.18</v>
      </c>
      <c r="P510" s="492">
        <v>0</v>
      </c>
    </row>
    <row r="511" spans="3:16">
      <c r="C511" s="484" t="s">
        <v>2481</v>
      </c>
      <c r="D511" s="485" t="s">
        <v>1710</v>
      </c>
      <c r="E511" s="748" t="s">
        <v>1889</v>
      </c>
      <c r="F511" s="486">
        <v>45847</v>
      </c>
      <c r="G511" s="485" t="s">
        <v>1712</v>
      </c>
      <c r="H511" s="485" t="s">
        <v>1713</v>
      </c>
      <c r="I511" s="485">
        <v>1050132</v>
      </c>
      <c r="J511" s="485" t="s">
        <v>2482</v>
      </c>
      <c r="K511" s="485" t="s">
        <v>1715</v>
      </c>
      <c r="L511" s="485">
        <v>82925</v>
      </c>
      <c r="M511" s="485" t="s">
        <v>2483</v>
      </c>
      <c r="N511" s="485">
        <v>-1</v>
      </c>
      <c r="O511" s="485">
        <v>-105.03</v>
      </c>
      <c r="P511" s="485">
        <v>0</v>
      </c>
    </row>
    <row r="512" spans="3:16">
      <c r="C512" s="488" t="s">
        <v>2481</v>
      </c>
      <c r="D512" s="489" t="s">
        <v>1710</v>
      </c>
      <c r="E512" s="750"/>
      <c r="F512" s="490">
        <v>45918</v>
      </c>
      <c r="G512" s="489" t="s">
        <v>1712</v>
      </c>
      <c r="H512" s="489" t="s">
        <v>1713</v>
      </c>
      <c r="I512" s="489">
        <v>1050165</v>
      </c>
      <c r="J512" s="489" t="s">
        <v>1916</v>
      </c>
      <c r="K512" s="489" t="s">
        <v>1715</v>
      </c>
      <c r="L512" s="489">
        <v>86896</v>
      </c>
      <c r="M512" s="489" t="s">
        <v>2484</v>
      </c>
      <c r="N512" s="489">
        <v>-1</v>
      </c>
      <c r="O512" s="489">
        <v>-105.03</v>
      </c>
      <c r="P512" s="489">
        <v>0</v>
      </c>
    </row>
    <row r="513" spans="3:16">
      <c r="C513" s="751" t="s">
        <v>2485</v>
      </c>
      <c r="D513" s="752"/>
      <c r="E513" s="752"/>
      <c r="F513" s="752"/>
      <c r="G513" s="752"/>
      <c r="H513" s="752"/>
      <c r="I513" s="752"/>
      <c r="J513" s="752"/>
      <c r="K513" s="752"/>
      <c r="L513" s="752"/>
      <c r="M513" s="753"/>
      <c r="N513" s="492">
        <v>-2</v>
      </c>
      <c r="O513" s="492">
        <v>-210.06</v>
      </c>
      <c r="P513" s="492">
        <v>0</v>
      </c>
    </row>
    <row r="514" spans="3:16">
      <c r="C514" s="484" t="s">
        <v>2486</v>
      </c>
      <c r="D514" s="485" t="s">
        <v>1710</v>
      </c>
      <c r="E514" s="748" t="s">
        <v>2355</v>
      </c>
      <c r="F514" s="486">
        <v>45848</v>
      </c>
      <c r="G514" s="485" t="s">
        <v>1712</v>
      </c>
      <c r="H514" s="485" t="s">
        <v>1713</v>
      </c>
      <c r="I514" s="485">
        <v>1050214</v>
      </c>
      <c r="J514" s="485" t="s">
        <v>2487</v>
      </c>
      <c r="K514" s="485" t="s">
        <v>1715</v>
      </c>
      <c r="L514" s="485">
        <v>83452</v>
      </c>
      <c r="M514" s="485" t="s">
        <v>2196</v>
      </c>
      <c r="N514" s="485">
        <v>-1</v>
      </c>
      <c r="O514" s="487">
        <v>-4083.4</v>
      </c>
      <c r="P514" s="485">
        <v>0</v>
      </c>
    </row>
    <row r="515" spans="3:16">
      <c r="C515" s="488" t="s">
        <v>2486</v>
      </c>
      <c r="D515" s="489" t="s">
        <v>1710</v>
      </c>
      <c r="E515" s="749"/>
      <c r="F515" s="490">
        <v>45857</v>
      </c>
      <c r="G515" s="489" t="s">
        <v>1712</v>
      </c>
      <c r="H515" s="489" t="s">
        <v>1713</v>
      </c>
      <c r="I515" s="489">
        <v>1050215</v>
      </c>
      <c r="J515" s="489" t="s">
        <v>2488</v>
      </c>
      <c r="K515" s="489" t="s">
        <v>1715</v>
      </c>
      <c r="L515" s="489">
        <v>84419</v>
      </c>
      <c r="M515" s="489" t="s">
        <v>2489</v>
      </c>
      <c r="N515" s="489">
        <v>-1</v>
      </c>
      <c r="O515" s="491">
        <v>-4083.4</v>
      </c>
      <c r="P515" s="489">
        <v>0</v>
      </c>
    </row>
    <row r="516" spans="3:16">
      <c r="C516" s="488" t="s">
        <v>2486</v>
      </c>
      <c r="D516" s="489" t="s">
        <v>1710</v>
      </c>
      <c r="E516" s="749"/>
      <c r="F516" s="490">
        <v>45860</v>
      </c>
      <c r="G516" s="489" t="s">
        <v>1712</v>
      </c>
      <c r="H516" s="489" t="s">
        <v>1713</v>
      </c>
      <c r="I516" s="489">
        <v>1050165</v>
      </c>
      <c r="J516" s="489" t="s">
        <v>1902</v>
      </c>
      <c r="K516" s="489" t="s">
        <v>1728</v>
      </c>
      <c r="L516" s="489">
        <v>84567</v>
      </c>
      <c r="M516" s="489" t="s">
        <v>2490</v>
      </c>
      <c r="N516" s="489">
        <v>-1</v>
      </c>
      <c r="O516" s="491">
        <v>-4083.4</v>
      </c>
      <c r="P516" s="489">
        <v>0</v>
      </c>
    </row>
    <row r="517" spans="3:16">
      <c r="C517" s="488" t="s">
        <v>2486</v>
      </c>
      <c r="D517" s="489" t="s">
        <v>1710</v>
      </c>
      <c r="E517" s="749"/>
      <c r="F517" s="490">
        <v>45876</v>
      </c>
      <c r="G517" s="489" t="s">
        <v>1712</v>
      </c>
      <c r="H517" s="489" t="s">
        <v>1713</v>
      </c>
      <c r="I517" s="489">
        <v>1050217</v>
      </c>
      <c r="J517" s="489" t="s">
        <v>2400</v>
      </c>
      <c r="K517" s="489" t="s">
        <v>1720</v>
      </c>
      <c r="L517" s="489">
        <v>85254</v>
      </c>
      <c r="M517" s="489" t="s">
        <v>2153</v>
      </c>
      <c r="N517" s="489">
        <v>-1</v>
      </c>
      <c r="O517" s="491">
        <v>-4083.4</v>
      </c>
      <c r="P517" s="489">
        <v>0</v>
      </c>
    </row>
    <row r="518" spans="3:16">
      <c r="C518" s="488" t="s">
        <v>2486</v>
      </c>
      <c r="D518" s="489" t="s">
        <v>1710</v>
      </c>
      <c r="E518" s="749"/>
      <c r="F518" s="490">
        <v>45884</v>
      </c>
      <c r="G518" s="489" t="s">
        <v>1712</v>
      </c>
      <c r="H518" s="489" t="s">
        <v>1713</v>
      </c>
      <c r="I518" s="489">
        <v>1050215</v>
      </c>
      <c r="J518" s="489" t="s">
        <v>2405</v>
      </c>
      <c r="K518" s="489" t="s">
        <v>1715</v>
      </c>
      <c r="L518" s="489">
        <v>85624</v>
      </c>
      <c r="M518" s="489" t="s">
        <v>2406</v>
      </c>
      <c r="N518" s="489">
        <v>-1</v>
      </c>
      <c r="O518" s="491">
        <v>-4083.4</v>
      </c>
      <c r="P518" s="489">
        <v>0</v>
      </c>
    </row>
    <row r="519" spans="3:16">
      <c r="C519" s="488" t="s">
        <v>2486</v>
      </c>
      <c r="D519" s="489" t="s">
        <v>1710</v>
      </c>
      <c r="E519" s="749"/>
      <c r="F519" s="490">
        <v>45895</v>
      </c>
      <c r="G519" s="489" t="s">
        <v>1712</v>
      </c>
      <c r="H519" s="489" t="s">
        <v>1713</v>
      </c>
      <c r="I519" s="489">
        <v>1050215</v>
      </c>
      <c r="J519" s="489" t="s">
        <v>2491</v>
      </c>
      <c r="K519" s="489" t="s">
        <v>1715</v>
      </c>
      <c r="L519" s="489">
        <v>86058</v>
      </c>
      <c r="M519" s="489" t="s">
        <v>2492</v>
      </c>
      <c r="N519" s="489">
        <v>-1</v>
      </c>
      <c r="O519" s="491">
        <v>-4083.4</v>
      </c>
      <c r="P519" s="489">
        <v>0</v>
      </c>
    </row>
    <row r="520" spans="3:16">
      <c r="C520" s="488" t="s">
        <v>2486</v>
      </c>
      <c r="D520" s="489" t="s">
        <v>1710</v>
      </c>
      <c r="E520" s="749"/>
      <c r="F520" s="490">
        <v>45896</v>
      </c>
      <c r="G520" s="489" t="s">
        <v>1712</v>
      </c>
      <c r="H520" s="489" t="s">
        <v>1713</v>
      </c>
      <c r="I520" s="489">
        <v>1050214</v>
      </c>
      <c r="J520" s="489" t="s">
        <v>2493</v>
      </c>
      <c r="K520" s="489" t="s">
        <v>1715</v>
      </c>
      <c r="L520" s="489">
        <v>86106</v>
      </c>
      <c r="M520" s="489" t="s">
        <v>2408</v>
      </c>
      <c r="N520" s="489">
        <v>-2</v>
      </c>
      <c r="O520" s="491">
        <v>-8166.8</v>
      </c>
      <c r="P520" s="489">
        <v>0</v>
      </c>
    </row>
    <row r="521" spans="3:16">
      <c r="C521" s="488" t="s">
        <v>2486</v>
      </c>
      <c r="D521" s="489" t="s">
        <v>1710</v>
      </c>
      <c r="E521" s="749"/>
      <c r="F521" s="490">
        <v>45914</v>
      </c>
      <c r="G521" s="489" t="s">
        <v>1712</v>
      </c>
      <c r="H521" s="489" t="s">
        <v>1713</v>
      </c>
      <c r="I521" s="489">
        <v>1050217</v>
      </c>
      <c r="J521" s="489" t="s">
        <v>2494</v>
      </c>
      <c r="K521" s="489" t="s">
        <v>1728</v>
      </c>
      <c r="L521" s="489">
        <v>86810</v>
      </c>
      <c r="M521" s="489" t="s">
        <v>2495</v>
      </c>
      <c r="N521" s="489">
        <v>-1</v>
      </c>
      <c r="O521" s="491">
        <v>-4083.4</v>
      </c>
      <c r="P521" s="489">
        <v>0</v>
      </c>
    </row>
    <row r="522" spans="3:16">
      <c r="C522" s="488" t="s">
        <v>2486</v>
      </c>
      <c r="D522" s="489" t="s">
        <v>1710</v>
      </c>
      <c r="E522" s="749"/>
      <c r="F522" s="490">
        <v>45926</v>
      </c>
      <c r="G522" s="489" t="s">
        <v>1712</v>
      </c>
      <c r="H522" s="489" t="s">
        <v>1713</v>
      </c>
      <c r="I522" s="489">
        <v>1050217</v>
      </c>
      <c r="J522" s="489" t="s">
        <v>2496</v>
      </c>
      <c r="K522" s="489" t="s">
        <v>1715</v>
      </c>
      <c r="L522" s="489">
        <v>87266</v>
      </c>
      <c r="M522" s="489" t="s">
        <v>2497</v>
      </c>
      <c r="N522" s="489">
        <v>-1</v>
      </c>
      <c r="O522" s="491">
        <v>-4083.4</v>
      </c>
      <c r="P522" s="489">
        <v>0</v>
      </c>
    </row>
    <row r="523" spans="3:16">
      <c r="C523" s="488" t="s">
        <v>2486</v>
      </c>
      <c r="D523" s="489" t="s">
        <v>1710</v>
      </c>
      <c r="E523" s="749"/>
      <c r="F523" s="490">
        <v>45947</v>
      </c>
      <c r="G523" s="489" t="s">
        <v>1712</v>
      </c>
      <c r="H523" s="489" t="s">
        <v>1713</v>
      </c>
      <c r="I523" s="489">
        <v>1050215</v>
      </c>
      <c r="J523" s="489" t="s">
        <v>2498</v>
      </c>
      <c r="K523" s="489" t="s">
        <v>1715</v>
      </c>
      <c r="L523" s="489">
        <v>88173</v>
      </c>
      <c r="M523" s="489" t="s">
        <v>2499</v>
      </c>
      <c r="N523" s="489">
        <v>-3</v>
      </c>
      <c r="O523" s="491">
        <v>-12250.2</v>
      </c>
      <c r="P523" s="489">
        <v>0</v>
      </c>
    </row>
    <row r="524" spans="3:16">
      <c r="C524" s="488" t="s">
        <v>2486</v>
      </c>
      <c r="D524" s="489" t="s">
        <v>1710</v>
      </c>
      <c r="E524" s="749"/>
      <c r="F524" s="490">
        <v>45956</v>
      </c>
      <c r="G524" s="489" t="s">
        <v>1712</v>
      </c>
      <c r="H524" s="489" t="s">
        <v>1713</v>
      </c>
      <c r="I524" s="489">
        <v>1050215</v>
      </c>
      <c r="J524" s="489" t="s">
        <v>2500</v>
      </c>
      <c r="K524" s="489" t="s">
        <v>1728</v>
      </c>
      <c r="L524" s="489">
        <v>88571</v>
      </c>
      <c r="M524" s="489" t="s">
        <v>2501</v>
      </c>
      <c r="N524" s="489">
        <v>-2</v>
      </c>
      <c r="O524" s="491">
        <v>-8166.8</v>
      </c>
      <c r="P524" s="489">
        <v>0</v>
      </c>
    </row>
    <row r="525" spans="3:16">
      <c r="C525" s="488" t="s">
        <v>2486</v>
      </c>
      <c r="D525" s="489" t="s">
        <v>1710</v>
      </c>
      <c r="E525" s="749"/>
      <c r="F525" s="490">
        <v>45965</v>
      </c>
      <c r="G525" s="489" t="s">
        <v>1712</v>
      </c>
      <c r="H525" s="489" t="s">
        <v>1713</v>
      </c>
      <c r="I525" s="489">
        <v>1050217</v>
      </c>
      <c r="J525" s="489" t="s">
        <v>2502</v>
      </c>
      <c r="K525" s="489" t="s">
        <v>1728</v>
      </c>
      <c r="L525" s="489">
        <v>88635</v>
      </c>
      <c r="M525" s="489" t="s">
        <v>2503</v>
      </c>
      <c r="N525" s="489">
        <v>-1</v>
      </c>
      <c r="O525" s="491">
        <v>-4083.4</v>
      </c>
      <c r="P525" s="489">
        <v>0</v>
      </c>
    </row>
    <row r="526" spans="3:16">
      <c r="C526" s="488" t="s">
        <v>2486</v>
      </c>
      <c r="D526" s="489" t="s">
        <v>1710</v>
      </c>
      <c r="E526" s="749"/>
      <c r="F526" s="490">
        <v>45968</v>
      </c>
      <c r="G526" s="489" t="s">
        <v>1712</v>
      </c>
      <c r="H526" s="489" t="s">
        <v>1713</v>
      </c>
      <c r="I526" s="489">
        <v>1050215</v>
      </c>
      <c r="J526" s="489" t="s">
        <v>2504</v>
      </c>
      <c r="K526" s="489" t="s">
        <v>1715</v>
      </c>
      <c r="L526" s="489">
        <v>89056</v>
      </c>
      <c r="M526" s="489" t="s">
        <v>2505</v>
      </c>
      <c r="N526" s="489">
        <v>-1</v>
      </c>
      <c r="O526" s="491">
        <v>-4083.4</v>
      </c>
      <c r="P526" s="489">
        <v>0</v>
      </c>
    </row>
    <row r="527" spans="3:16">
      <c r="C527" s="488" t="s">
        <v>2486</v>
      </c>
      <c r="D527" s="489" t="s">
        <v>1710</v>
      </c>
      <c r="E527" s="749"/>
      <c r="F527" s="490">
        <v>45973</v>
      </c>
      <c r="G527" s="489" t="s">
        <v>1712</v>
      </c>
      <c r="H527" s="489" t="s">
        <v>1713</v>
      </c>
      <c r="I527" s="489">
        <v>1050217</v>
      </c>
      <c r="J527" s="489" t="s">
        <v>2506</v>
      </c>
      <c r="K527" s="489" t="s">
        <v>1728</v>
      </c>
      <c r="L527" s="489">
        <v>89264</v>
      </c>
      <c r="M527" s="489" t="s">
        <v>2507</v>
      </c>
      <c r="N527" s="489">
        <v>-1</v>
      </c>
      <c r="O527" s="491">
        <v>-4083.4</v>
      </c>
      <c r="P527" s="489">
        <v>0</v>
      </c>
    </row>
    <row r="528" spans="3:16">
      <c r="C528" s="488" t="s">
        <v>2486</v>
      </c>
      <c r="D528" s="489" t="s">
        <v>1710</v>
      </c>
      <c r="E528" s="749"/>
      <c r="F528" s="490">
        <v>45973</v>
      </c>
      <c r="G528" s="489" t="s">
        <v>1712</v>
      </c>
      <c r="H528" s="489" t="s">
        <v>1713</v>
      </c>
      <c r="I528" s="489">
        <v>1050214</v>
      </c>
      <c r="J528" s="489" t="s">
        <v>2409</v>
      </c>
      <c r="K528" s="489" t="s">
        <v>1728</v>
      </c>
      <c r="L528" s="489">
        <v>89266</v>
      </c>
      <c r="M528" s="489" t="s">
        <v>2410</v>
      </c>
      <c r="N528" s="489">
        <v>-1</v>
      </c>
      <c r="O528" s="491">
        <v>-4083.4</v>
      </c>
      <c r="P528" s="489">
        <v>0</v>
      </c>
    </row>
    <row r="529" spans="3:16">
      <c r="C529" s="488" t="s">
        <v>2486</v>
      </c>
      <c r="D529" s="489" t="s">
        <v>1710</v>
      </c>
      <c r="E529" s="749"/>
      <c r="F529" s="490">
        <v>45985</v>
      </c>
      <c r="G529" s="489" t="s">
        <v>1712</v>
      </c>
      <c r="H529" s="489" t="s">
        <v>1713</v>
      </c>
      <c r="I529" s="489">
        <v>1050215</v>
      </c>
      <c r="J529" s="489" t="s">
        <v>2508</v>
      </c>
      <c r="K529" s="489" t="s">
        <v>1728</v>
      </c>
      <c r="L529" s="489">
        <v>89846</v>
      </c>
      <c r="M529" s="489" t="s">
        <v>2509</v>
      </c>
      <c r="N529" s="489">
        <v>-1</v>
      </c>
      <c r="O529" s="491">
        <v>-4083.4</v>
      </c>
      <c r="P529" s="489">
        <v>0</v>
      </c>
    </row>
    <row r="530" spans="3:16">
      <c r="C530" s="488" t="s">
        <v>2486</v>
      </c>
      <c r="D530" s="489" t="s">
        <v>1710</v>
      </c>
      <c r="E530" s="749"/>
      <c r="F530" s="490">
        <v>46000</v>
      </c>
      <c r="G530" s="489" t="s">
        <v>1712</v>
      </c>
      <c r="H530" s="489" t="s">
        <v>1713</v>
      </c>
      <c r="I530" s="489">
        <v>1050217</v>
      </c>
      <c r="J530" s="489" t="s">
        <v>2510</v>
      </c>
      <c r="K530" s="489" t="s">
        <v>1728</v>
      </c>
      <c r="L530" s="489">
        <v>90491</v>
      </c>
      <c r="M530" s="489" t="s">
        <v>2511</v>
      </c>
      <c r="N530" s="489">
        <v>-1</v>
      </c>
      <c r="O530" s="491">
        <v>-4083.4</v>
      </c>
      <c r="P530" s="489">
        <v>0</v>
      </c>
    </row>
    <row r="531" spans="3:16">
      <c r="C531" s="488" t="s">
        <v>2486</v>
      </c>
      <c r="D531" s="489" t="s">
        <v>1710</v>
      </c>
      <c r="E531" s="749"/>
      <c r="F531" s="490">
        <v>46006</v>
      </c>
      <c r="G531" s="489" t="s">
        <v>1712</v>
      </c>
      <c r="H531" s="489" t="s">
        <v>1713</v>
      </c>
      <c r="I531" s="489">
        <v>1050217</v>
      </c>
      <c r="J531" s="489" t="s">
        <v>2512</v>
      </c>
      <c r="K531" s="489" t="s">
        <v>1715</v>
      </c>
      <c r="L531" s="489">
        <v>90744</v>
      </c>
      <c r="M531" s="489" t="s">
        <v>2513</v>
      </c>
      <c r="N531" s="489">
        <v>-1</v>
      </c>
      <c r="O531" s="491">
        <v>-4083.4</v>
      </c>
      <c r="P531" s="489">
        <v>0</v>
      </c>
    </row>
    <row r="532" spans="3:16">
      <c r="C532" s="488" t="s">
        <v>2486</v>
      </c>
      <c r="D532" s="489" t="s">
        <v>1710</v>
      </c>
      <c r="E532" s="750"/>
      <c r="F532" s="490">
        <v>46010</v>
      </c>
      <c r="G532" s="489" t="s">
        <v>1712</v>
      </c>
      <c r="H532" s="489" t="s">
        <v>1713</v>
      </c>
      <c r="I532" s="489">
        <v>1050215</v>
      </c>
      <c r="J532" s="489" t="s">
        <v>2514</v>
      </c>
      <c r="K532" s="489" t="s">
        <v>1728</v>
      </c>
      <c r="L532" s="489">
        <v>90960</v>
      </c>
      <c r="M532" s="489" t="s">
        <v>2515</v>
      </c>
      <c r="N532" s="489">
        <v>-1</v>
      </c>
      <c r="O532" s="491">
        <v>-4083.4</v>
      </c>
      <c r="P532" s="489">
        <v>0</v>
      </c>
    </row>
    <row r="533" spans="3:16">
      <c r="C533" s="751" t="s">
        <v>2516</v>
      </c>
      <c r="D533" s="752"/>
      <c r="E533" s="752"/>
      <c r="F533" s="752"/>
      <c r="G533" s="752"/>
      <c r="H533" s="752"/>
      <c r="I533" s="752"/>
      <c r="J533" s="752"/>
      <c r="K533" s="752"/>
      <c r="L533" s="752"/>
      <c r="M533" s="753"/>
      <c r="N533" s="492">
        <v>-23</v>
      </c>
      <c r="O533" s="493">
        <v>-93918.2</v>
      </c>
      <c r="P533" s="492">
        <v>0</v>
      </c>
    </row>
    <row r="534" spans="3:16">
      <c r="C534" s="484" t="s">
        <v>2517</v>
      </c>
      <c r="D534" s="485" t="s">
        <v>1710</v>
      </c>
      <c r="E534" s="748" t="s">
        <v>1889</v>
      </c>
      <c r="F534" s="486">
        <v>45928</v>
      </c>
      <c r="G534" s="485" t="s">
        <v>1712</v>
      </c>
      <c r="H534" s="485" t="s">
        <v>1713</v>
      </c>
      <c r="I534" s="485">
        <v>1050162</v>
      </c>
      <c r="J534" s="485" t="s">
        <v>1732</v>
      </c>
      <c r="K534" s="485" t="s">
        <v>1715</v>
      </c>
      <c r="L534" s="485">
        <v>87358</v>
      </c>
      <c r="M534" s="485" t="s">
        <v>2518</v>
      </c>
      <c r="N534" s="485">
        <v>-1</v>
      </c>
      <c r="O534" s="485">
        <v>-103.55</v>
      </c>
      <c r="P534" s="485">
        <v>0</v>
      </c>
    </row>
    <row r="535" spans="3:16">
      <c r="C535" s="488" t="s">
        <v>2517</v>
      </c>
      <c r="D535" s="489" t="s">
        <v>1710</v>
      </c>
      <c r="E535" s="749"/>
      <c r="F535" s="490">
        <v>45956</v>
      </c>
      <c r="G535" s="489" t="s">
        <v>1712</v>
      </c>
      <c r="H535" s="489" t="s">
        <v>1713</v>
      </c>
      <c r="I535" s="489">
        <v>1050162</v>
      </c>
      <c r="J535" s="489" t="s">
        <v>1735</v>
      </c>
      <c r="K535" s="489" t="s">
        <v>1728</v>
      </c>
      <c r="L535" s="489">
        <v>88582</v>
      </c>
      <c r="M535" s="489" t="s">
        <v>2519</v>
      </c>
      <c r="N535" s="489">
        <v>-2</v>
      </c>
      <c r="O535" s="489">
        <v>-207.1</v>
      </c>
      <c r="P535" s="489">
        <v>0</v>
      </c>
    </row>
    <row r="536" spans="3:16">
      <c r="C536" s="488" t="s">
        <v>2517</v>
      </c>
      <c r="D536" s="489" t="s">
        <v>1710</v>
      </c>
      <c r="E536" s="750"/>
      <c r="F536" s="490">
        <v>46013</v>
      </c>
      <c r="G536" s="489" t="s">
        <v>1712</v>
      </c>
      <c r="H536" s="489" t="s">
        <v>1713</v>
      </c>
      <c r="I536" s="489">
        <v>1050117</v>
      </c>
      <c r="J536" s="489" t="s">
        <v>2520</v>
      </c>
      <c r="K536" s="489" t="s">
        <v>1728</v>
      </c>
      <c r="L536" s="489">
        <v>91053</v>
      </c>
      <c r="M536" s="489" t="s">
        <v>2521</v>
      </c>
      <c r="N536" s="489">
        <v>-2</v>
      </c>
      <c r="O536" s="489">
        <v>-207.1</v>
      </c>
      <c r="P536" s="489">
        <v>0</v>
      </c>
    </row>
    <row r="537" spans="3:16">
      <c r="C537" s="751" t="s">
        <v>2522</v>
      </c>
      <c r="D537" s="752"/>
      <c r="E537" s="752"/>
      <c r="F537" s="752"/>
      <c r="G537" s="752"/>
      <c r="H537" s="752"/>
      <c r="I537" s="752"/>
      <c r="J537" s="752"/>
      <c r="K537" s="752"/>
      <c r="L537" s="752"/>
      <c r="M537" s="753"/>
      <c r="N537" s="492">
        <v>-5</v>
      </c>
      <c r="O537" s="492">
        <v>-517.75</v>
      </c>
      <c r="P537" s="492">
        <v>0</v>
      </c>
    </row>
    <row r="538" spans="3:16">
      <c r="C538" s="484" t="s">
        <v>2523</v>
      </c>
      <c r="D538" s="485" t="s">
        <v>1710</v>
      </c>
      <c r="E538" s="748" t="s">
        <v>1889</v>
      </c>
      <c r="F538" s="486">
        <v>45869</v>
      </c>
      <c r="G538" s="485" t="s">
        <v>1712</v>
      </c>
      <c r="H538" s="485" t="s">
        <v>1713</v>
      </c>
      <c r="I538" s="485">
        <v>1050162</v>
      </c>
      <c r="J538" s="485" t="s">
        <v>2524</v>
      </c>
      <c r="K538" s="485" t="s">
        <v>1715</v>
      </c>
      <c r="L538" s="485">
        <v>85017</v>
      </c>
      <c r="M538" s="485" t="s">
        <v>2525</v>
      </c>
      <c r="N538" s="485">
        <v>-1</v>
      </c>
      <c r="O538" s="485">
        <v>-223.14</v>
      </c>
      <c r="P538" s="485">
        <v>0</v>
      </c>
    </row>
    <row r="539" spans="3:16">
      <c r="C539" s="488" t="s">
        <v>2523</v>
      </c>
      <c r="D539" s="489" t="s">
        <v>1710</v>
      </c>
      <c r="E539" s="749"/>
      <c r="F539" s="490">
        <v>45923</v>
      </c>
      <c r="G539" s="489" t="s">
        <v>1712</v>
      </c>
      <c r="H539" s="489" t="s">
        <v>1713</v>
      </c>
      <c r="I539" s="489">
        <v>1050162</v>
      </c>
      <c r="J539" s="489" t="s">
        <v>2526</v>
      </c>
      <c r="K539" s="489" t="s">
        <v>1728</v>
      </c>
      <c r="L539" s="489">
        <v>87174</v>
      </c>
      <c r="M539" s="489" t="s">
        <v>2527</v>
      </c>
      <c r="N539" s="489">
        <v>-2</v>
      </c>
      <c r="O539" s="489">
        <v>-448.28</v>
      </c>
      <c r="P539" s="489">
        <v>0</v>
      </c>
    </row>
    <row r="540" spans="3:16">
      <c r="C540" s="488" t="s">
        <v>2523</v>
      </c>
      <c r="D540" s="489" t="s">
        <v>1710</v>
      </c>
      <c r="E540" s="750"/>
      <c r="F540" s="490">
        <v>45952</v>
      </c>
      <c r="G540" s="489" t="s">
        <v>1712</v>
      </c>
      <c r="H540" s="489" t="s">
        <v>1713</v>
      </c>
      <c r="I540" s="489">
        <v>1050217</v>
      </c>
      <c r="J540" s="489" t="s">
        <v>2528</v>
      </c>
      <c r="K540" s="489" t="s">
        <v>1715</v>
      </c>
      <c r="L540" s="489">
        <v>88391</v>
      </c>
      <c r="M540" s="489" t="s">
        <v>2529</v>
      </c>
      <c r="N540" s="489">
        <v>-2</v>
      </c>
      <c r="O540" s="489">
        <v>-450.28</v>
      </c>
      <c r="P540" s="489">
        <v>0</v>
      </c>
    </row>
    <row r="541" spans="3:16">
      <c r="C541" s="751" t="s">
        <v>2530</v>
      </c>
      <c r="D541" s="752"/>
      <c r="E541" s="752"/>
      <c r="F541" s="752"/>
      <c r="G541" s="752"/>
      <c r="H541" s="752"/>
      <c r="I541" s="752"/>
      <c r="J541" s="752"/>
      <c r="K541" s="752"/>
      <c r="L541" s="752"/>
      <c r="M541" s="753"/>
      <c r="N541" s="492">
        <v>-5</v>
      </c>
      <c r="O541" s="493">
        <v>-1121.7</v>
      </c>
      <c r="P541" s="492">
        <v>0</v>
      </c>
    </row>
    <row r="542" spans="3:16">
      <c r="C542" s="484" t="s">
        <v>2531</v>
      </c>
      <c r="D542" s="485" t="s">
        <v>1710</v>
      </c>
      <c r="E542" s="748" t="s">
        <v>2355</v>
      </c>
      <c r="F542" s="486">
        <v>45867</v>
      </c>
      <c r="G542" s="485" t="s">
        <v>1712</v>
      </c>
      <c r="H542" s="485" t="s">
        <v>1713</v>
      </c>
      <c r="I542" s="485">
        <v>1050215</v>
      </c>
      <c r="J542" s="485" t="s">
        <v>2532</v>
      </c>
      <c r="K542" s="485" t="s">
        <v>1728</v>
      </c>
      <c r="L542" s="485">
        <v>84885</v>
      </c>
      <c r="M542" s="485" t="s">
        <v>2533</v>
      </c>
      <c r="N542" s="485">
        <v>-3</v>
      </c>
      <c r="O542" s="487">
        <v>-20547.12</v>
      </c>
      <c r="P542" s="485">
        <v>0</v>
      </c>
    </row>
    <row r="543" spans="3:16">
      <c r="C543" s="488" t="s">
        <v>2531</v>
      </c>
      <c r="D543" s="489" t="s">
        <v>1710</v>
      </c>
      <c r="E543" s="749"/>
      <c r="F543" s="490">
        <v>45867</v>
      </c>
      <c r="G543" s="489" t="s">
        <v>1712</v>
      </c>
      <c r="H543" s="489" t="s">
        <v>1713</v>
      </c>
      <c r="I543" s="489">
        <v>1050214</v>
      </c>
      <c r="J543" s="489" t="s">
        <v>2534</v>
      </c>
      <c r="K543" s="489" t="s">
        <v>1715</v>
      </c>
      <c r="L543" s="489">
        <v>84886</v>
      </c>
      <c r="M543" s="489" t="s">
        <v>1970</v>
      </c>
      <c r="N543" s="489">
        <v>-3</v>
      </c>
      <c r="O543" s="491">
        <v>-20547.12</v>
      </c>
      <c r="P543" s="489">
        <v>0</v>
      </c>
    </row>
    <row r="544" spans="3:16">
      <c r="C544" s="488" t="s">
        <v>2531</v>
      </c>
      <c r="D544" s="489" t="s">
        <v>1710</v>
      </c>
      <c r="E544" s="749"/>
      <c r="F544" s="490">
        <v>45878</v>
      </c>
      <c r="G544" s="489" t="s">
        <v>1712</v>
      </c>
      <c r="H544" s="489" t="s">
        <v>1713</v>
      </c>
      <c r="I544" s="489">
        <v>1050214</v>
      </c>
      <c r="J544" s="489" t="s">
        <v>2450</v>
      </c>
      <c r="K544" s="489" t="s">
        <v>1715</v>
      </c>
      <c r="L544" s="489">
        <v>85320</v>
      </c>
      <c r="M544" s="489" t="s">
        <v>2451</v>
      </c>
      <c r="N544" s="489">
        <v>-2</v>
      </c>
      <c r="O544" s="491">
        <v>-13698.08</v>
      </c>
      <c r="P544" s="489">
        <v>0</v>
      </c>
    </row>
    <row r="545" spans="3:16">
      <c r="C545" s="488" t="s">
        <v>2531</v>
      </c>
      <c r="D545" s="489" t="s">
        <v>1710</v>
      </c>
      <c r="E545" s="749"/>
      <c r="F545" s="490">
        <v>45942</v>
      </c>
      <c r="G545" s="489" t="s">
        <v>1712</v>
      </c>
      <c r="H545" s="489" t="s">
        <v>1713</v>
      </c>
      <c r="I545" s="489">
        <v>1050215</v>
      </c>
      <c r="J545" s="489" t="s">
        <v>2535</v>
      </c>
      <c r="K545" s="489" t="s">
        <v>1715</v>
      </c>
      <c r="L545" s="489">
        <v>87907</v>
      </c>
      <c r="M545" s="489" t="s">
        <v>2536</v>
      </c>
      <c r="N545" s="489">
        <v>-1</v>
      </c>
      <c r="O545" s="491">
        <v>-6849.04</v>
      </c>
      <c r="P545" s="489">
        <v>0</v>
      </c>
    </row>
    <row r="546" spans="3:16">
      <c r="C546" s="488" t="s">
        <v>2531</v>
      </c>
      <c r="D546" s="489" t="s">
        <v>1710</v>
      </c>
      <c r="E546" s="750"/>
      <c r="F546" s="490">
        <v>45952</v>
      </c>
      <c r="G546" s="489" t="s">
        <v>1712</v>
      </c>
      <c r="H546" s="489" t="s">
        <v>1713</v>
      </c>
      <c r="I546" s="489">
        <v>1050217</v>
      </c>
      <c r="J546" s="489" t="s">
        <v>2537</v>
      </c>
      <c r="K546" s="489" t="s">
        <v>1715</v>
      </c>
      <c r="L546" s="489">
        <v>88402</v>
      </c>
      <c r="M546" s="489" t="s">
        <v>1929</v>
      </c>
      <c r="N546" s="489">
        <v>-1</v>
      </c>
      <c r="O546" s="491">
        <v>-6849.04</v>
      </c>
      <c r="P546" s="489">
        <v>0</v>
      </c>
    </row>
    <row r="547" spans="3:16">
      <c r="C547" s="751" t="s">
        <v>2538</v>
      </c>
      <c r="D547" s="752"/>
      <c r="E547" s="752"/>
      <c r="F547" s="752"/>
      <c r="G547" s="752"/>
      <c r="H547" s="752"/>
      <c r="I547" s="752"/>
      <c r="J547" s="752"/>
      <c r="K547" s="752"/>
      <c r="L547" s="752"/>
      <c r="M547" s="753"/>
      <c r="N547" s="492">
        <v>-10</v>
      </c>
      <c r="O547" s="493">
        <v>-68490.399999999994</v>
      </c>
      <c r="P547" s="492">
        <v>0</v>
      </c>
    </row>
    <row r="548" spans="3:16">
      <c r="C548" s="484" t="s">
        <v>2539</v>
      </c>
      <c r="D548" s="485" t="s">
        <v>1710</v>
      </c>
      <c r="E548" s="748" t="s">
        <v>2355</v>
      </c>
      <c r="F548" s="486">
        <v>45842</v>
      </c>
      <c r="G548" s="485" t="s">
        <v>1712</v>
      </c>
      <c r="H548" s="485" t="s">
        <v>1713</v>
      </c>
      <c r="I548" s="485">
        <v>1050138</v>
      </c>
      <c r="J548" s="485" t="s">
        <v>2540</v>
      </c>
      <c r="K548" s="485" t="s">
        <v>1728</v>
      </c>
      <c r="L548" s="485">
        <v>83812</v>
      </c>
      <c r="M548" s="485" t="s">
        <v>2541</v>
      </c>
      <c r="N548" s="485">
        <v>-1</v>
      </c>
      <c r="O548" s="487">
        <v>-4935.09</v>
      </c>
      <c r="P548" s="485">
        <v>0</v>
      </c>
    </row>
    <row r="549" spans="3:16">
      <c r="C549" s="488" t="s">
        <v>2539</v>
      </c>
      <c r="D549" s="489" t="s">
        <v>1710</v>
      </c>
      <c r="E549" s="749"/>
      <c r="F549" s="490">
        <v>45846</v>
      </c>
      <c r="G549" s="489" t="s">
        <v>1712</v>
      </c>
      <c r="H549" s="489" t="s">
        <v>1713</v>
      </c>
      <c r="I549" s="489">
        <v>1050138</v>
      </c>
      <c r="J549" s="489" t="s">
        <v>2542</v>
      </c>
      <c r="K549" s="489" t="s">
        <v>1728</v>
      </c>
      <c r="L549" s="489">
        <v>83938</v>
      </c>
      <c r="M549" s="489" t="s">
        <v>2444</v>
      </c>
      <c r="N549" s="489">
        <v>-1</v>
      </c>
      <c r="O549" s="491">
        <v>-4935.1000000000004</v>
      </c>
      <c r="P549" s="489">
        <v>0</v>
      </c>
    </row>
    <row r="550" spans="3:16">
      <c r="C550" s="488" t="s">
        <v>2539</v>
      </c>
      <c r="D550" s="489" t="s">
        <v>1710</v>
      </c>
      <c r="E550" s="749"/>
      <c r="F550" s="490">
        <v>45847</v>
      </c>
      <c r="G550" s="489" t="s">
        <v>1712</v>
      </c>
      <c r="H550" s="489" t="s">
        <v>1713</v>
      </c>
      <c r="I550" s="489">
        <v>1050130</v>
      </c>
      <c r="J550" s="489" t="s">
        <v>2543</v>
      </c>
      <c r="K550" s="489" t="s">
        <v>1728</v>
      </c>
      <c r="L550" s="489">
        <v>83961</v>
      </c>
      <c r="M550" s="489" t="s">
        <v>2544</v>
      </c>
      <c r="N550" s="489">
        <v>-1</v>
      </c>
      <c r="O550" s="491">
        <v>-4935.09</v>
      </c>
      <c r="P550" s="489">
        <v>0</v>
      </c>
    </row>
    <row r="551" spans="3:16">
      <c r="C551" s="488" t="s">
        <v>2539</v>
      </c>
      <c r="D551" s="489" t="s">
        <v>1710</v>
      </c>
      <c r="E551" s="749"/>
      <c r="F551" s="490">
        <v>45847</v>
      </c>
      <c r="G551" s="489" t="s">
        <v>1712</v>
      </c>
      <c r="H551" s="489" t="s">
        <v>1713</v>
      </c>
      <c r="I551" s="489">
        <v>1050138</v>
      </c>
      <c r="J551" s="489" t="s">
        <v>2545</v>
      </c>
      <c r="K551" s="489" t="s">
        <v>1728</v>
      </c>
      <c r="L551" s="489">
        <v>83154</v>
      </c>
      <c r="M551" s="489" t="s">
        <v>2546</v>
      </c>
      <c r="N551" s="489">
        <v>-1</v>
      </c>
      <c r="O551" s="491">
        <v>-4935.1000000000004</v>
      </c>
      <c r="P551" s="489">
        <v>0</v>
      </c>
    </row>
    <row r="552" spans="3:16">
      <c r="C552" s="488" t="s">
        <v>2539</v>
      </c>
      <c r="D552" s="489" t="s">
        <v>1710</v>
      </c>
      <c r="E552" s="749"/>
      <c r="F552" s="490">
        <v>45866</v>
      </c>
      <c r="G552" s="489" t="s">
        <v>1712</v>
      </c>
      <c r="H552" s="489" t="s">
        <v>1713</v>
      </c>
      <c r="I552" s="489">
        <v>1050130</v>
      </c>
      <c r="J552" s="489" t="s">
        <v>2547</v>
      </c>
      <c r="K552" s="489" t="s">
        <v>1728</v>
      </c>
      <c r="L552" s="489" t="s">
        <v>2548</v>
      </c>
      <c r="M552" s="489" t="s">
        <v>2549</v>
      </c>
      <c r="N552" s="489">
        <v>-1</v>
      </c>
      <c r="O552" s="491">
        <v>-4935.1000000000004</v>
      </c>
      <c r="P552" s="489">
        <v>0</v>
      </c>
    </row>
    <row r="553" spans="3:16">
      <c r="C553" s="488" t="s">
        <v>2539</v>
      </c>
      <c r="D553" s="489" t="s">
        <v>1710</v>
      </c>
      <c r="E553" s="749"/>
      <c r="F553" s="490">
        <v>45908</v>
      </c>
      <c r="G553" s="489" t="s">
        <v>1712</v>
      </c>
      <c r="H553" s="489" t="s">
        <v>1713</v>
      </c>
      <c r="I553" s="489">
        <v>1050130</v>
      </c>
      <c r="J553" s="489" t="s">
        <v>2550</v>
      </c>
      <c r="K553" s="489" t="s">
        <v>1715</v>
      </c>
      <c r="L553" s="489">
        <v>86548</v>
      </c>
      <c r="M553" s="489" t="s">
        <v>2340</v>
      </c>
      <c r="N553" s="489">
        <v>-2</v>
      </c>
      <c r="O553" s="491">
        <v>-9870.2000000000007</v>
      </c>
      <c r="P553" s="489">
        <v>0</v>
      </c>
    </row>
    <row r="554" spans="3:16">
      <c r="C554" s="488" t="s">
        <v>2539</v>
      </c>
      <c r="D554" s="489" t="s">
        <v>1710</v>
      </c>
      <c r="E554" s="749"/>
      <c r="F554" s="490">
        <v>45928</v>
      </c>
      <c r="G554" s="489" t="s">
        <v>1712</v>
      </c>
      <c r="H554" s="489" t="s">
        <v>1713</v>
      </c>
      <c r="I554" s="489">
        <v>1050138</v>
      </c>
      <c r="J554" s="489" t="s">
        <v>1770</v>
      </c>
      <c r="K554" s="489" t="s">
        <v>1728</v>
      </c>
      <c r="L554" s="489">
        <v>87356</v>
      </c>
      <c r="M554" s="489" t="s">
        <v>2518</v>
      </c>
      <c r="N554" s="489">
        <v>-1</v>
      </c>
      <c r="O554" s="491">
        <v>-4935.1000000000004</v>
      </c>
      <c r="P554" s="489">
        <v>0</v>
      </c>
    </row>
    <row r="555" spans="3:16">
      <c r="C555" s="488" t="s">
        <v>2539</v>
      </c>
      <c r="D555" s="489" t="s">
        <v>1710</v>
      </c>
      <c r="E555" s="749"/>
      <c r="F555" s="490">
        <v>45935</v>
      </c>
      <c r="G555" s="489" t="s">
        <v>1712</v>
      </c>
      <c r="H555" s="489" t="s">
        <v>1713</v>
      </c>
      <c r="I555" s="489">
        <v>1050130</v>
      </c>
      <c r="J555" s="489" t="s">
        <v>2551</v>
      </c>
      <c r="K555" s="489" t="s">
        <v>2018</v>
      </c>
      <c r="L555" s="489" t="s">
        <v>2240</v>
      </c>
      <c r="M555" s="489" t="s">
        <v>2552</v>
      </c>
      <c r="N555" s="489">
        <v>-3</v>
      </c>
      <c r="O555" s="491">
        <v>-14805.3</v>
      </c>
      <c r="P555" s="489">
        <v>0</v>
      </c>
    </row>
    <row r="556" spans="3:16">
      <c r="C556" s="488" t="s">
        <v>2539</v>
      </c>
      <c r="D556" s="489" t="s">
        <v>1710</v>
      </c>
      <c r="E556" s="749"/>
      <c r="F556" s="490">
        <v>45935</v>
      </c>
      <c r="G556" s="489" t="s">
        <v>1712</v>
      </c>
      <c r="H556" s="489" t="s">
        <v>1713</v>
      </c>
      <c r="I556" s="489">
        <v>1050130</v>
      </c>
      <c r="J556" s="489" t="s">
        <v>2551</v>
      </c>
      <c r="K556" s="489" t="s">
        <v>1728</v>
      </c>
      <c r="L556" s="489">
        <v>77535</v>
      </c>
      <c r="M556" s="489" t="s">
        <v>2553</v>
      </c>
      <c r="N556" s="489">
        <v>-1</v>
      </c>
      <c r="O556" s="491">
        <v>-4935.1000000000004</v>
      </c>
      <c r="P556" s="489">
        <v>0</v>
      </c>
    </row>
    <row r="557" spans="3:16">
      <c r="C557" s="488" t="s">
        <v>2539</v>
      </c>
      <c r="D557" s="489" t="s">
        <v>1710</v>
      </c>
      <c r="E557" s="749"/>
      <c r="F557" s="490">
        <v>45935</v>
      </c>
      <c r="G557" s="489" t="s">
        <v>1712</v>
      </c>
      <c r="H557" s="489" t="s">
        <v>1713</v>
      </c>
      <c r="I557" s="489">
        <v>1050138</v>
      </c>
      <c r="J557" s="489" t="s">
        <v>2554</v>
      </c>
      <c r="K557" s="489" t="s">
        <v>1715</v>
      </c>
      <c r="L557" s="489">
        <v>87389</v>
      </c>
      <c r="M557" s="489" t="s">
        <v>2553</v>
      </c>
      <c r="N557" s="489">
        <v>-2</v>
      </c>
      <c r="O557" s="491">
        <v>-9870.19</v>
      </c>
      <c r="P557" s="489">
        <v>0</v>
      </c>
    </row>
    <row r="558" spans="3:16">
      <c r="C558" s="488" t="s">
        <v>2539</v>
      </c>
      <c r="D558" s="489" t="s">
        <v>1710</v>
      </c>
      <c r="E558" s="749"/>
      <c r="F558" s="490">
        <v>45935</v>
      </c>
      <c r="G558" s="489" t="s">
        <v>1712</v>
      </c>
      <c r="H558" s="489" t="s">
        <v>1713</v>
      </c>
      <c r="I558" s="489">
        <v>1050138</v>
      </c>
      <c r="J558" s="489" t="s">
        <v>2555</v>
      </c>
      <c r="K558" s="489" t="s">
        <v>1715</v>
      </c>
      <c r="L558" s="489">
        <v>78343</v>
      </c>
      <c r="M558" s="489" t="s">
        <v>2553</v>
      </c>
      <c r="N558" s="489">
        <v>-1</v>
      </c>
      <c r="O558" s="491">
        <v>-4935.1000000000004</v>
      </c>
      <c r="P558" s="489">
        <v>0</v>
      </c>
    </row>
    <row r="559" spans="3:16">
      <c r="C559" s="488" t="s">
        <v>2539</v>
      </c>
      <c r="D559" s="489" t="s">
        <v>1710</v>
      </c>
      <c r="E559" s="749"/>
      <c r="F559" s="490">
        <v>45954</v>
      </c>
      <c r="G559" s="489" t="s">
        <v>1712</v>
      </c>
      <c r="H559" s="489" t="s">
        <v>1713</v>
      </c>
      <c r="I559" s="489">
        <v>1050130</v>
      </c>
      <c r="J559" s="489" t="s">
        <v>2556</v>
      </c>
      <c r="K559" s="489" t="s">
        <v>1728</v>
      </c>
      <c r="L559" s="489">
        <v>88295</v>
      </c>
      <c r="M559" s="489" t="s">
        <v>2557</v>
      </c>
      <c r="N559" s="489">
        <v>-1</v>
      </c>
      <c r="O559" s="491">
        <v>-4935.1000000000004</v>
      </c>
      <c r="P559" s="489">
        <v>0</v>
      </c>
    </row>
    <row r="560" spans="3:16">
      <c r="C560" s="488" t="s">
        <v>2539</v>
      </c>
      <c r="D560" s="489" t="s">
        <v>1710</v>
      </c>
      <c r="E560" s="749"/>
      <c r="F560" s="490">
        <v>45973</v>
      </c>
      <c r="G560" s="489" t="s">
        <v>1712</v>
      </c>
      <c r="H560" s="489" t="s">
        <v>1713</v>
      </c>
      <c r="I560" s="489">
        <v>1050138</v>
      </c>
      <c r="J560" s="489" t="s">
        <v>2558</v>
      </c>
      <c r="K560" s="489" t="s">
        <v>1715</v>
      </c>
      <c r="L560" s="489">
        <v>89258</v>
      </c>
      <c r="M560" s="489" t="s">
        <v>2559</v>
      </c>
      <c r="N560" s="489">
        <v>-1</v>
      </c>
      <c r="O560" s="491">
        <v>-4935.1000000000004</v>
      </c>
      <c r="P560" s="489">
        <v>0</v>
      </c>
    </row>
    <row r="561" spans="3:16">
      <c r="C561" s="488" t="s">
        <v>2539</v>
      </c>
      <c r="D561" s="489" t="s">
        <v>1710</v>
      </c>
      <c r="E561" s="749"/>
      <c r="F561" s="490">
        <v>45991</v>
      </c>
      <c r="G561" s="489" t="s">
        <v>1712</v>
      </c>
      <c r="H561" s="489" t="s">
        <v>1713</v>
      </c>
      <c r="I561" s="489">
        <v>1050138</v>
      </c>
      <c r="J561" s="489" t="s">
        <v>2560</v>
      </c>
      <c r="K561" s="489" t="s">
        <v>1728</v>
      </c>
      <c r="L561" s="489">
        <v>90164</v>
      </c>
      <c r="M561" s="489" t="s">
        <v>2561</v>
      </c>
      <c r="N561" s="489">
        <v>-1</v>
      </c>
      <c r="O561" s="491">
        <v>-4935.1000000000004</v>
      </c>
      <c r="P561" s="489">
        <v>0</v>
      </c>
    </row>
    <row r="562" spans="3:16">
      <c r="C562" s="488" t="s">
        <v>2539</v>
      </c>
      <c r="D562" s="489" t="s">
        <v>1710</v>
      </c>
      <c r="E562" s="749"/>
      <c r="F562" s="490">
        <v>45993</v>
      </c>
      <c r="G562" s="489" t="s">
        <v>1712</v>
      </c>
      <c r="H562" s="489" t="s">
        <v>1713</v>
      </c>
      <c r="I562" s="489">
        <v>1050138</v>
      </c>
      <c r="J562" s="489" t="s">
        <v>2475</v>
      </c>
      <c r="K562" s="489" t="s">
        <v>1728</v>
      </c>
      <c r="L562" s="489">
        <v>90241</v>
      </c>
      <c r="M562" s="489" t="s">
        <v>2562</v>
      </c>
      <c r="N562" s="489">
        <v>-1</v>
      </c>
      <c r="O562" s="491">
        <v>-4935.1000000000004</v>
      </c>
      <c r="P562" s="489">
        <v>0</v>
      </c>
    </row>
    <row r="563" spans="3:16">
      <c r="C563" s="488" t="s">
        <v>2539</v>
      </c>
      <c r="D563" s="489" t="s">
        <v>1710</v>
      </c>
      <c r="E563" s="749"/>
      <c r="F563" s="490">
        <v>45993</v>
      </c>
      <c r="G563" s="489" t="s">
        <v>1712</v>
      </c>
      <c r="H563" s="489" t="s">
        <v>1713</v>
      </c>
      <c r="I563" s="489">
        <v>1050138</v>
      </c>
      <c r="J563" s="489" t="s">
        <v>2475</v>
      </c>
      <c r="K563" s="489" t="s">
        <v>1715</v>
      </c>
      <c r="L563" s="489">
        <v>90250</v>
      </c>
      <c r="M563" s="489" t="s">
        <v>2476</v>
      </c>
      <c r="N563" s="489">
        <v>-1</v>
      </c>
      <c r="O563" s="491">
        <v>-4935.1000000000004</v>
      </c>
      <c r="P563" s="489">
        <v>0</v>
      </c>
    </row>
    <row r="564" spans="3:16">
      <c r="C564" s="488" t="s">
        <v>2539</v>
      </c>
      <c r="D564" s="489" t="s">
        <v>1710</v>
      </c>
      <c r="E564" s="749"/>
      <c r="F564" s="490">
        <v>45997</v>
      </c>
      <c r="G564" s="489" t="s">
        <v>1712</v>
      </c>
      <c r="H564" s="489" t="s">
        <v>1713</v>
      </c>
      <c r="I564" s="489">
        <v>1050138</v>
      </c>
      <c r="J564" s="489" t="s">
        <v>2563</v>
      </c>
      <c r="K564" s="489" t="s">
        <v>1728</v>
      </c>
      <c r="L564" s="489">
        <v>90399</v>
      </c>
      <c r="M564" s="489" t="s">
        <v>2564</v>
      </c>
      <c r="N564" s="489">
        <v>-1</v>
      </c>
      <c r="O564" s="491">
        <v>-4935.1000000000004</v>
      </c>
      <c r="P564" s="489">
        <v>0</v>
      </c>
    </row>
    <row r="565" spans="3:16">
      <c r="C565" s="488" t="s">
        <v>2539</v>
      </c>
      <c r="D565" s="489" t="s">
        <v>1710</v>
      </c>
      <c r="E565" s="749"/>
      <c r="F565" s="490">
        <v>45998</v>
      </c>
      <c r="G565" s="489" t="s">
        <v>1712</v>
      </c>
      <c r="H565" s="489" t="s">
        <v>1713</v>
      </c>
      <c r="I565" s="489">
        <v>1050138</v>
      </c>
      <c r="J565" s="489" t="s">
        <v>2563</v>
      </c>
      <c r="K565" s="489" t="s">
        <v>1715</v>
      </c>
      <c r="L565" s="489">
        <v>90408</v>
      </c>
      <c r="M565" s="489" t="s">
        <v>2226</v>
      </c>
      <c r="N565" s="489">
        <v>-1</v>
      </c>
      <c r="O565" s="491">
        <v>-4935.1000000000004</v>
      </c>
      <c r="P565" s="489">
        <v>0</v>
      </c>
    </row>
    <row r="566" spans="3:16">
      <c r="C566" s="488" t="s">
        <v>2539</v>
      </c>
      <c r="D566" s="489" t="s">
        <v>1710</v>
      </c>
      <c r="E566" s="749"/>
      <c r="F566" s="490">
        <v>46001</v>
      </c>
      <c r="G566" s="489" t="s">
        <v>1712</v>
      </c>
      <c r="H566" s="489" t="s">
        <v>1713</v>
      </c>
      <c r="I566" s="489">
        <v>1050138</v>
      </c>
      <c r="J566" s="489" t="s">
        <v>2563</v>
      </c>
      <c r="K566" s="489" t="s">
        <v>1728</v>
      </c>
      <c r="L566" s="489">
        <v>90512</v>
      </c>
      <c r="M566" s="489" t="s">
        <v>2436</v>
      </c>
      <c r="N566" s="489">
        <v>-1</v>
      </c>
      <c r="O566" s="491">
        <v>-4935.1000000000004</v>
      </c>
      <c r="P566" s="489">
        <v>0</v>
      </c>
    </row>
    <row r="567" spans="3:16">
      <c r="C567" s="488" t="s">
        <v>2539</v>
      </c>
      <c r="D567" s="489" t="s">
        <v>1710</v>
      </c>
      <c r="E567" s="749"/>
      <c r="F567" s="490">
        <v>46003</v>
      </c>
      <c r="G567" s="489" t="s">
        <v>1712</v>
      </c>
      <c r="H567" s="489" t="s">
        <v>1713</v>
      </c>
      <c r="I567" s="489">
        <v>1050138</v>
      </c>
      <c r="J567" s="489" t="s">
        <v>1785</v>
      </c>
      <c r="K567" s="489" t="s">
        <v>1715</v>
      </c>
      <c r="L567" s="489">
        <v>90651</v>
      </c>
      <c r="M567" s="489" t="s">
        <v>2565</v>
      </c>
      <c r="N567" s="489">
        <v>-1</v>
      </c>
      <c r="O567" s="491">
        <v>-4935.1000000000004</v>
      </c>
      <c r="P567" s="489">
        <v>0</v>
      </c>
    </row>
    <row r="568" spans="3:16">
      <c r="C568" s="488" t="s">
        <v>2539</v>
      </c>
      <c r="D568" s="489" t="s">
        <v>1710</v>
      </c>
      <c r="E568" s="749"/>
      <c r="F568" s="490">
        <v>46006</v>
      </c>
      <c r="G568" s="489" t="s">
        <v>1712</v>
      </c>
      <c r="H568" s="489" t="s">
        <v>1713</v>
      </c>
      <c r="I568" s="489">
        <v>1050138</v>
      </c>
      <c r="J568" s="489" t="s">
        <v>2566</v>
      </c>
      <c r="K568" s="489" t="s">
        <v>1715</v>
      </c>
      <c r="L568" s="489">
        <v>90766</v>
      </c>
      <c r="M568" s="489" t="s">
        <v>2513</v>
      </c>
      <c r="N568" s="489">
        <v>-1</v>
      </c>
      <c r="O568" s="491">
        <v>-4935.1000000000004</v>
      </c>
      <c r="P568" s="489">
        <v>0</v>
      </c>
    </row>
    <row r="569" spans="3:16">
      <c r="C569" s="488" t="s">
        <v>2539</v>
      </c>
      <c r="D569" s="489" t="s">
        <v>1710</v>
      </c>
      <c r="E569" s="749"/>
      <c r="F569" s="490">
        <v>46015</v>
      </c>
      <c r="G569" s="489" t="s">
        <v>1712</v>
      </c>
      <c r="H569" s="489" t="s">
        <v>1713</v>
      </c>
      <c r="I569" s="489">
        <v>1050138</v>
      </c>
      <c r="J569" s="489" t="s">
        <v>2567</v>
      </c>
      <c r="K569" s="489" t="s">
        <v>1728</v>
      </c>
      <c r="L569" s="489">
        <v>91109</v>
      </c>
      <c r="M569" s="489" t="s">
        <v>2568</v>
      </c>
      <c r="N569" s="489">
        <v>-1</v>
      </c>
      <c r="O569" s="491">
        <v>-4935.1000000000004</v>
      </c>
      <c r="P569" s="489">
        <v>0</v>
      </c>
    </row>
    <row r="570" spans="3:16">
      <c r="C570" s="488" t="s">
        <v>2539</v>
      </c>
      <c r="D570" s="489" t="s">
        <v>1710</v>
      </c>
      <c r="E570" s="750"/>
      <c r="F570" s="490">
        <v>46022</v>
      </c>
      <c r="G570" s="489" t="s">
        <v>1712</v>
      </c>
      <c r="H570" s="489" t="s">
        <v>1713</v>
      </c>
      <c r="I570" s="489">
        <v>1050138</v>
      </c>
      <c r="J570" s="489" t="s">
        <v>2569</v>
      </c>
      <c r="K570" s="489" t="s">
        <v>1728</v>
      </c>
      <c r="L570" s="489">
        <v>91308</v>
      </c>
      <c r="M570" s="489" t="s">
        <v>2570</v>
      </c>
      <c r="N570" s="489">
        <v>-1</v>
      </c>
      <c r="O570" s="491">
        <v>-4935.1000000000004</v>
      </c>
      <c r="P570" s="489">
        <v>0</v>
      </c>
    </row>
    <row r="571" spans="3:16">
      <c r="C571" s="751" t="s">
        <v>2571</v>
      </c>
      <c r="D571" s="752"/>
      <c r="E571" s="752"/>
      <c r="F571" s="752"/>
      <c r="G571" s="752"/>
      <c r="H571" s="752"/>
      <c r="I571" s="752"/>
      <c r="J571" s="752"/>
      <c r="K571" s="752"/>
      <c r="L571" s="752"/>
      <c r="M571" s="753"/>
      <c r="N571" s="492">
        <v>-27</v>
      </c>
      <c r="O571" s="493">
        <v>-133247.67000000001</v>
      </c>
      <c r="P571" s="492">
        <v>0</v>
      </c>
    </row>
    <row r="572" spans="3:16">
      <c r="C572" s="484" t="s">
        <v>2572</v>
      </c>
      <c r="D572" s="485" t="s">
        <v>1710</v>
      </c>
      <c r="E572" s="485" t="s">
        <v>1889</v>
      </c>
      <c r="F572" s="486">
        <v>45917</v>
      </c>
      <c r="G572" s="485" t="s">
        <v>1712</v>
      </c>
      <c r="H572" s="485" t="s">
        <v>1713</v>
      </c>
      <c r="I572" s="485">
        <v>1050138</v>
      </c>
      <c r="J572" s="485" t="s">
        <v>2573</v>
      </c>
      <c r="K572" s="485" t="s">
        <v>1728</v>
      </c>
      <c r="L572" s="485">
        <v>86898</v>
      </c>
      <c r="M572" s="485" t="s">
        <v>2574</v>
      </c>
      <c r="N572" s="485">
        <v>-1</v>
      </c>
      <c r="O572" s="485">
        <v>-361.21</v>
      </c>
      <c r="P572" s="485">
        <v>0</v>
      </c>
    </row>
    <row r="573" spans="3:16">
      <c r="C573" s="751" t="s">
        <v>2575</v>
      </c>
      <c r="D573" s="752"/>
      <c r="E573" s="752"/>
      <c r="F573" s="752"/>
      <c r="G573" s="752"/>
      <c r="H573" s="752"/>
      <c r="I573" s="752"/>
      <c r="J573" s="752"/>
      <c r="K573" s="752"/>
      <c r="L573" s="752"/>
      <c r="M573" s="753"/>
      <c r="N573" s="492">
        <v>-1</v>
      </c>
      <c r="O573" s="492">
        <v>-361.21</v>
      </c>
      <c r="P573" s="492">
        <v>0</v>
      </c>
    </row>
    <row r="574" spans="3:16">
      <c r="C574" s="484" t="s">
        <v>2576</v>
      </c>
      <c r="D574" s="485" t="s">
        <v>1710</v>
      </c>
      <c r="E574" s="748" t="s">
        <v>1711</v>
      </c>
      <c r="F574" s="486">
        <v>45851</v>
      </c>
      <c r="G574" s="485" t="s">
        <v>1712</v>
      </c>
      <c r="H574" s="485" t="s">
        <v>1713</v>
      </c>
      <c r="I574" s="485">
        <v>1050214</v>
      </c>
      <c r="J574" s="485" t="s">
        <v>2445</v>
      </c>
      <c r="K574" s="485" t="s">
        <v>1720</v>
      </c>
      <c r="L574" s="485">
        <v>84047</v>
      </c>
      <c r="M574" s="485" t="s">
        <v>2446</v>
      </c>
      <c r="N574" s="485">
        <v>-1</v>
      </c>
      <c r="O574" s="487">
        <v>-1331.28</v>
      </c>
      <c r="P574" s="485">
        <v>0</v>
      </c>
    </row>
    <row r="575" spans="3:16">
      <c r="C575" s="488" t="s">
        <v>2576</v>
      </c>
      <c r="D575" s="489" t="s">
        <v>1710</v>
      </c>
      <c r="E575" s="749"/>
      <c r="F575" s="490">
        <v>45860</v>
      </c>
      <c r="G575" s="489" t="s">
        <v>1712</v>
      </c>
      <c r="H575" s="489" t="s">
        <v>1713</v>
      </c>
      <c r="I575" s="489">
        <v>1050165</v>
      </c>
      <c r="J575" s="489" t="s">
        <v>1902</v>
      </c>
      <c r="K575" s="489" t="s">
        <v>1723</v>
      </c>
      <c r="L575" s="489">
        <v>84567</v>
      </c>
      <c r="M575" s="489" t="s">
        <v>2490</v>
      </c>
      <c r="N575" s="489">
        <v>-2</v>
      </c>
      <c r="O575" s="491">
        <v>-2662.56</v>
      </c>
      <c r="P575" s="489">
        <v>0</v>
      </c>
    </row>
    <row r="576" spans="3:16">
      <c r="C576" s="488" t="s">
        <v>2576</v>
      </c>
      <c r="D576" s="489" t="s">
        <v>1710</v>
      </c>
      <c r="E576" s="749"/>
      <c r="F576" s="490">
        <v>45862</v>
      </c>
      <c r="G576" s="489" t="s">
        <v>1712</v>
      </c>
      <c r="H576" s="489" t="s">
        <v>1713</v>
      </c>
      <c r="I576" s="489">
        <v>1050214</v>
      </c>
      <c r="J576" s="489" t="s">
        <v>2577</v>
      </c>
      <c r="K576" s="489" t="s">
        <v>1715</v>
      </c>
      <c r="L576" s="489">
        <v>84650</v>
      </c>
      <c r="M576" s="489" t="s">
        <v>2399</v>
      </c>
      <c r="N576" s="489">
        <v>-5</v>
      </c>
      <c r="O576" s="491">
        <v>-6656.4</v>
      </c>
      <c r="P576" s="489">
        <v>0</v>
      </c>
    </row>
    <row r="577" spans="3:16">
      <c r="C577" s="488" t="s">
        <v>2576</v>
      </c>
      <c r="D577" s="489" t="s">
        <v>1710</v>
      </c>
      <c r="E577" s="749"/>
      <c r="F577" s="490">
        <v>45896</v>
      </c>
      <c r="G577" s="489" t="s">
        <v>1712</v>
      </c>
      <c r="H577" s="489" t="s">
        <v>1713</v>
      </c>
      <c r="I577" s="489">
        <v>1050215</v>
      </c>
      <c r="J577" s="489" t="s">
        <v>2407</v>
      </c>
      <c r="K577" s="489" t="s">
        <v>1715</v>
      </c>
      <c r="L577" s="489">
        <v>86105</v>
      </c>
      <c r="M577" s="489" t="s">
        <v>2408</v>
      </c>
      <c r="N577" s="489">
        <v>-1</v>
      </c>
      <c r="O577" s="491">
        <v>-1331.28</v>
      </c>
      <c r="P577" s="489">
        <v>0</v>
      </c>
    </row>
    <row r="578" spans="3:16">
      <c r="C578" s="488" t="s">
        <v>2576</v>
      </c>
      <c r="D578" s="489" t="s">
        <v>1710</v>
      </c>
      <c r="E578" s="749"/>
      <c r="F578" s="490">
        <v>45909</v>
      </c>
      <c r="G578" s="489" t="s">
        <v>1712</v>
      </c>
      <c r="H578" s="489" t="s">
        <v>1713</v>
      </c>
      <c r="I578" s="489">
        <v>1050215</v>
      </c>
      <c r="J578" s="489" t="s">
        <v>2358</v>
      </c>
      <c r="K578" s="489" t="s">
        <v>1715</v>
      </c>
      <c r="L578" s="489">
        <v>86613</v>
      </c>
      <c r="M578" s="489" t="s">
        <v>2359</v>
      </c>
      <c r="N578" s="489">
        <v>-1</v>
      </c>
      <c r="O578" s="491">
        <v>-1331.28</v>
      </c>
      <c r="P578" s="489">
        <v>0</v>
      </c>
    </row>
    <row r="579" spans="3:16">
      <c r="C579" s="488" t="s">
        <v>2576</v>
      </c>
      <c r="D579" s="489" t="s">
        <v>1710</v>
      </c>
      <c r="E579" s="749"/>
      <c r="F579" s="490">
        <v>45922</v>
      </c>
      <c r="G579" s="489" t="s">
        <v>1712</v>
      </c>
      <c r="H579" s="489" t="s">
        <v>1713</v>
      </c>
      <c r="I579" s="489">
        <v>1050214</v>
      </c>
      <c r="J579" s="489" t="s">
        <v>2578</v>
      </c>
      <c r="K579" s="489" t="s">
        <v>1715</v>
      </c>
      <c r="L579" s="489">
        <v>87063</v>
      </c>
      <c r="M579" s="489" t="s">
        <v>2579</v>
      </c>
      <c r="N579" s="489">
        <v>-4</v>
      </c>
      <c r="O579" s="491">
        <v>-5325.12</v>
      </c>
      <c r="P579" s="489">
        <v>0</v>
      </c>
    </row>
    <row r="580" spans="3:16">
      <c r="C580" s="488" t="s">
        <v>2576</v>
      </c>
      <c r="D580" s="489" t="s">
        <v>1710</v>
      </c>
      <c r="E580" s="749"/>
      <c r="F580" s="490">
        <v>45933</v>
      </c>
      <c r="G580" s="489" t="s">
        <v>1712</v>
      </c>
      <c r="H580" s="489" t="s">
        <v>1713</v>
      </c>
      <c r="I580" s="489">
        <v>1050215</v>
      </c>
      <c r="J580" s="489" t="s">
        <v>2360</v>
      </c>
      <c r="K580" s="489" t="s">
        <v>1715</v>
      </c>
      <c r="L580" s="489">
        <v>87491</v>
      </c>
      <c r="M580" s="489" t="s">
        <v>2036</v>
      </c>
      <c r="N580" s="489">
        <v>-1</v>
      </c>
      <c r="O580" s="491">
        <v>-1331.28</v>
      </c>
      <c r="P580" s="489">
        <v>0</v>
      </c>
    </row>
    <row r="581" spans="3:16">
      <c r="C581" s="488" t="s">
        <v>2576</v>
      </c>
      <c r="D581" s="489" t="s">
        <v>1710</v>
      </c>
      <c r="E581" s="749"/>
      <c r="F581" s="490">
        <v>45938</v>
      </c>
      <c r="G581" s="489" t="s">
        <v>1712</v>
      </c>
      <c r="H581" s="489" t="s">
        <v>1713</v>
      </c>
      <c r="I581" s="489">
        <v>1050215</v>
      </c>
      <c r="J581" s="489" t="s">
        <v>2360</v>
      </c>
      <c r="K581" s="489" t="s">
        <v>1715</v>
      </c>
      <c r="L581" s="489">
        <v>87734</v>
      </c>
      <c r="M581" s="489" t="s">
        <v>2580</v>
      </c>
      <c r="N581" s="489">
        <v>-1</v>
      </c>
      <c r="O581" s="491">
        <v>-1331.28</v>
      </c>
      <c r="P581" s="489">
        <v>0</v>
      </c>
    </row>
    <row r="582" spans="3:16">
      <c r="C582" s="488" t="s">
        <v>2576</v>
      </c>
      <c r="D582" s="489" t="s">
        <v>1710</v>
      </c>
      <c r="E582" s="749"/>
      <c r="F582" s="490">
        <v>45951</v>
      </c>
      <c r="G582" s="489" t="s">
        <v>1712</v>
      </c>
      <c r="H582" s="489" t="s">
        <v>1713</v>
      </c>
      <c r="I582" s="489">
        <v>1050215</v>
      </c>
      <c r="J582" s="489" t="s">
        <v>2581</v>
      </c>
      <c r="K582" s="489" t="s">
        <v>1728</v>
      </c>
      <c r="L582" s="489">
        <v>88361</v>
      </c>
      <c r="M582" s="489" t="s">
        <v>2582</v>
      </c>
      <c r="N582" s="489">
        <v>-1</v>
      </c>
      <c r="O582" s="491">
        <v>-1331.28</v>
      </c>
      <c r="P582" s="489">
        <v>0</v>
      </c>
    </row>
    <row r="583" spans="3:16">
      <c r="C583" s="488" t="s">
        <v>2576</v>
      </c>
      <c r="D583" s="489" t="s">
        <v>1710</v>
      </c>
      <c r="E583" s="749"/>
      <c r="F583" s="490">
        <v>45952</v>
      </c>
      <c r="G583" s="489" t="s">
        <v>1712</v>
      </c>
      <c r="H583" s="489" t="s">
        <v>1713</v>
      </c>
      <c r="I583" s="489">
        <v>1050217</v>
      </c>
      <c r="J583" s="489" t="s">
        <v>2537</v>
      </c>
      <c r="K583" s="489" t="s">
        <v>1720</v>
      </c>
      <c r="L583" s="489">
        <v>88402</v>
      </c>
      <c r="M583" s="489" t="s">
        <v>1929</v>
      </c>
      <c r="N583" s="489">
        <v>-1</v>
      </c>
      <c r="O583" s="491">
        <v>-1331.28</v>
      </c>
      <c r="P583" s="489">
        <v>0</v>
      </c>
    </row>
    <row r="584" spans="3:16">
      <c r="C584" s="488" t="s">
        <v>2576</v>
      </c>
      <c r="D584" s="489" t="s">
        <v>1710</v>
      </c>
      <c r="E584" s="749"/>
      <c r="F584" s="490">
        <v>45988</v>
      </c>
      <c r="G584" s="489" t="s">
        <v>1712</v>
      </c>
      <c r="H584" s="489" t="s">
        <v>1713</v>
      </c>
      <c r="I584" s="489">
        <v>1050214</v>
      </c>
      <c r="J584" s="489" t="s">
        <v>2583</v>
      </c>
      <c r="K584" s="489" t="s">
        <v>1728</v>
      </c>
      <c r="L584" s="489">
        <v>90017</v>
      </c>
      <c r="M584" s="489" t="s">
        <v>2584</v>
      </c>
      <c r="N584" s="489">
        <v>-5</v>
      </c>
      <c r="O584" s="491">
        <v>-6656.4</v>
      </c>
      <c r="P584" s="489">
        <v>0</v>
      </c>
    </row>
    <row r="585" spans="3:16">
      <c r="C585" s="488" t="s">
        <v>2576</v>
      </c>
      <c r="D585" s="489" t="s">
        <v>1710</v>
      </c>
      <c r="E585" s="750"/>
      <c r="F585" s="490">
        <v>46001</v>
      </c>
      <c r="G585" s="489" t="s">
        <v>1712</v>
      </c>
      <c r="H585" s="489" t="s">
        <v>1713</v>
      </c>
      <c r="I585" s="489">
        <v>1050215</v>
      </c>
      <c r="J585" s="489" t="s">
        <v>2585</v>
      </c>
      <c r="K585" s="489" t="s">
        <v>1715</v>
      </c>
      <c r="L585" s="489">
        <v>90535</v>
      </c>
      <c r="M585" s="489" t="s">
        <v>2586</v>
      </c>
      <c r="N585" s="489">
        <v>-1</v>
      </c>
      <c r="O585" s="491">
        <v>-1331.28</v>
      </c>
      <c r="P585" s="489">
        <v>0</v>
      </c>
    </row>
    <row r="586" spans="3:16">
      <c r="C586" s="751" t="s">
        <v>2587</v>
      </c>
      <c r="D586" s="752"/>
      <c r="E586" s="752"/>
      <c r="F586" s="752"/>
      <c r="G586" s="752"/>
      <c r="H586" s="752"/>
      <c r="I586" s="752"/>
      <c r="J586" s="752"/>
      <c r="K586" s="752"/>
      <c r="L586" s="752"/>
      <c r="M586" s="753"/>
      <c r="N586" s="492">
        <v>-24</v>
      </c>
      <c r="O586" s="493">
        <v>-31950.720000000001</v>
      </c>
      <c r="P586" s="492">
        <v>0</v>
      </c>
    </row>
    <row r="587" spans="3:16">
      <c r="C587" s="484" t="s">
        <v>2588</v>
      </c>
      <c r="D587" s="485" t="s">
        <v>1710</v>
      </c>
      <c r="E587" s="485" t="s">
        <v>2589</v>
      </c>
      <c r="F587" s="486">
        <v>45942</v>
      </c>
      <c r="G587" s="485" t="s">
        <v>1712</v>
      </c>
      <c r="H587" s="485" t="s">
        <v>1713</v>
      </c>
      <c r="I587" s="485">
        <v>1050165</v>
      </c>
      <c r="J587" s="485" t="s">
        <v>1916</v>
      </c>
      <c r="K587" s="485" t="s">
        <v>1728</v>
      </c>
      <c r="L587" s="485">
        <v>87922</v>
      </c>
      <c r="M587" s="485" t="s">
        <v>2042</v>
      </c>
      <c r="N587" s="485">
        <v>-2</v>
      </c>
      <c r="O587" s="485">
        <v>-470.88</v>
      </c>
      <c r="P587" s="485">
        <v>0</v>
      </c>
    </row>
    <row r="588" spans="3:16">
      <c r="C588" s="751" t="s">
        <v>2590</v>
      </c>
      <c r="D588" s="752"/>
      <c r="E588" s="752"/>
      <c r="F588" s="752"/>
      <c r="G588" s="752"/>
      <c r="H588" s="752"/>
      <c r="I588" s="752"/>
      <c r="J588" s="752"/>
      <c r="K588" s="752"/>
      <c r="L588" s="752"/>
      <c r="M588" s="753"/>
      <c r="N588" s="492">
        <v>-2</v>
      </c>
      <c r="O588" s="492">
        <v>-470.88</v>
      </c>
      <c r="P588" s="492">
        <v>0</v>
      </c>
    </row>
    <row r="589" spans="3:16">
      <c r="C589" s="484" t="s">
        <v>2591</v>
      </c>
      <c r="D589" s="485" t="s">
        <v>1710</v>
      </c>
      <c r="E589" s="485" t="s">
        <v>2592</v>
      </c>
      <c r="F589" s="486">
        <v>45870</v>
      </c>
      <c r="G589" s="485" t="s">
        <v>1712</v>
      </c>
      <c r="H589" s="485" t="s">
        <v>1713</v>
      </c>
      <c r="I589" s="485">
        <v>1050130</v>
      </c>
      <c r="J589" s="485" t="s">
        <v>2593</v>
      </c>
      <c r="K589" s="485" t="s">
        <v>1728</v>
      </c>
      <c r="L589" s="485">
        <v>85029</v>
      </c>
      <c r="M589" s="485" t="s">
        <v>2594</v>
      </c>
      <c r="N589" s="485">
        <v>-1</v>
      </c>
      <c r="O589" s="487">
        <v>-15337</v>
      </c>
      <c r="P589" s="485">
        <v>0</v>
      </c>
    </row>
    <row r="590" spans="3:16">
      <c r="C590" s="751" t="s">
        <v>2595</v>
      </c>
      <c r="D590" s="752"/>
      <c r="E590" s="752"/>
      <c r="F590" s="752"/>
      <c r="G590" s="752"/>
      <c r="H590" s="752"/>
      <c r="I590" s="752"/>
      <c r="J590" s="752"/>
      <c r="K590" s="752"/>
      <c r="L590" s="752"/>
      <c r="M590" s="753"/>
      <c r="N590" s="492">
        <v>-1</v>
      </c>
      <c r="O590" s="493">
        <v>-15337</v>
      </c>
      <c r="P590" s="492">
        <v>0</v>
      </c>
    </row>
    <row r="591" spans="3:16">
      <c r="C591" s="484" t="s">
        <v>2596</v>
      </c>
      <c r="D591" s="485" t="s">
        <v>1710</v>
      </c>
      <c r="E591" s="485" t="s">
        <v>2597</v>
      </c>
      <c r="F591" s="486">
        <v>45879</v>
      </c>
      <c r="G591" s="485" t="s">
        <v>1712</v>
      </c>
      <c r="H591" s="485" t="s">
        <v>1713</v>
      </c>
      <c r="I591" s="485">
        <v>1050132</v>
      </c>
      <c r="J591" s="485" t="s">
        <v>2598</v>
      </c>
      <c r="K591" s="485" t="s">
        <v>1715</v>
      </c>
      <c r="L591" s="485">
        <v>85372</v>
      </c>
      <c r="M591" s="485" t="s">
        <v>2599</v>
      </c>
      <c r="N591" s="485">
        <v>-1</v>
      </c>
      <c r="O591" s="485">
        <v>-771.68</v>
      </c>
      <c r="P591" s="485">
        <v>0</v>
      </c>
    </row>
    <row r="592" spans="3:16">
      <c r="C592" s="751" t="s">
        <v>2600</v>
      </c>
      <c r="D592" s="752"/>
      <c r="E592" s="752"/>
      <c r="F592" s="752"/>
      <c r="G592" s="752"/>
      <c r="H592" s="752"/>
      <c r="I592" s="752"/>
      <c r="J592" s="752"/>
      <c r="K592" s="752"/>
      <c r="L592" s="752"/>
      <c r="M592" s="753"/>
      <c r="N592" s="492">
        <v>-1</v>
      </c>
      <c r="O592" s="492">
        <v>-771.68</v>
      </c>
      <c r="P592" s="492">
        <v>0</v>
      </c>
    </row>
    <row r="593" spans="3:16">
      <c r="C593" s="484" t="s">
        <v>2601</v>
      </c>
      <c r="D593" s="485" t="s">
        <v>1710</v>
      </c>
      <c r="E593" s="748" t="s">
        <v>2592</v>
      </c>
      <c r="F593" s="486">
        <v>45944</v>
      </c>
      <c r="G593" s="485" t="s">
        <v>1712</v>
      </c>
      <c r="H593" s="485" t="s">
        <v>1713</v>
      </c>
      <c r="I593" s="485">
        <v>1050132</v>
      </c>
      <c r="J593" s="485" t="s">
        <v>2602</v>
      </c>
      <c r="K593" s="485" t="s">
        <v>1728</v>
      </c>
      <c r="L593" s="485">
        <v>88001</v>
      </c>
      <c r="M593" s="485" t="s">
        <v>2603</v>
      </c>
      <c r="N593" s="485">
        <v>-4</v>
      </c>
      <c r="O593" s="487">
        <v>-28875.25</v>
      </c>
      <c r="P593" s="485">
        <v>0</v>
      </c>
    </row>
    <row r="594" spans="3:16">
      <c r="C594" s="488" t="s">
        <v>2601</v>
      </c>
      <c r="D594" s="489" t="s">
        <v>1710</v>
      </c>
      <c r="E594" s="750"/>
      <c r="F594" s="490">
        <v>45974</v>
      </c>
      <c r="G594" s="489" t="s">
        <v>1712</v>
      </c>
      <c r="H594" s="489" t="s">
        <v>1713</v>
      </c>
      <c r="I594" s="489">
        <v>1050132</v>
      </c>
      <c r="J594" s="489" t="s">
        <v>2604</v>
      </c>
      <c r="K594" s="489" t="s">
        <v>1728</v>
      </c>
      <c r="L594" s="489">
        <v>89307</v>
      </c>
      <c r="M594" s="489" t="s">
        <v>2605</v>
      </c>
      <c r="N594" s="489">
        <v>-1</v>
      </c>
      <c r="O594" s="491">
        <v>-7382.45</v>
      </c>
      <c r="P594" s="489">
        <v>0</v>
      </c>
    </row>
    <row r="595" spans="3:16">
      <c r="C595" s="751" t="s">
        <v>2606</v>
      </c>
      <c r="D595" s="752"/>
      <c r="E595" s="752"/>
      <c r="F595" s="752"/>
      <c r="G595" s="752"/>
      <c r="H595" s="752"/>
      <c r="I595" s="752"/>
      <c r="J595" s="752"/>
      <c r="K595" s="752"/>
      <c r="L595" s="752"/>
      <c r="M595" s="753"/>
      <c r="N595" s="492">
        <v>-5</v>
      </c>
      <c r="O595" s="493">
        <v>-36257.699999999997</v>
      </c>
      <c r="P595" s="492">
        <v>0</v>
      </c>
    </row>
    <row r="596" spans="3:16">
      <c r="C596" s="484" t="s">
        <v>2607</v>
      </c>
      <c r="D596" s="485" t="s">
        <v>1710</v>
      </c>
      <c r="E596" s="748" t="s">
        <v>1889</v>
      </c>
      <c r="F596" s="486">
        <v>45896</v>
      </c>
      <c r="G596" s="485" t="s">
        <v>1712</v>
      </c>
      <c r="H596" s="485" t="s">
        <v>1713</v>
      </c>
      <c r="I596" s="485">
        <v>1050133</v>
      </c>
      <c r="J596" s="485" t="s">
        <v>2608</v>
      </c>
      <c r="K596" s="485" t="s">
        <v>1715</v>
      </c>
      <c r="L596" s="485">
        <v>86122</v>
      </c>
      <c r="M596" s="485" t="s">
        <v>1760</v>
      </c>
      <c r="N596" s="485">
        <v>-3</v>
      </c>
      <c r="O596" s="485">
        <v>-259.8</v>
      </c>
      <c r="P596" s="485">
        <v>0</v>
      </c>
    </row>
    <row r="597" spans="3:16">
      <c r="C597" s="488" t="s">
        <v>2607</v>
      </c>
      <c r="D597" s="489" t="s">
        <v>1710</v>
      </c>
      <c r="E597" s="749"/>
      <c r="F597" s="490">
        <v>45910</v>
      </c>
      <c r="G597" s="489" t="s">
        <v>1712</v>
      </c>
      <c r="H597" s="489" t="s">
        <v>1713</v>
      </c>
      <c r="I597" s="489">
        <v>1050132</v>
      </c>
      <c r="J597" s="489" t="s">
        <v>2609</v>
      </c>
      <c r="K597" s="489" t="s">
        <v>1728</v>
      </c>
      <c r="L597" s="489">
        <v>86624</v>
      </c>
      <c r="M597" s="489" t="s">
        <v>2610</v>
      </c>
      <c r="N597" s="489">
        <v>-2</v>
      </c>
      <c r="O597" s="489">
        <v>-173.2</v>
      </c>
      <c r="P597" s="489">
        <v>0</v>
      </c>
    </row>
    <row r="598" spans="3:16">
      <c r="C598" s="488" t="s">
        <v>2607</v>
      </c>
      <c r="D598" s="489" t="s">
        <v>1710</v>
      </c>
      <c r="E598" s="749"/>
      <c r="F598" s="490">
        <v>45910</v>
      </c>
      <c r="G598" s="489" t="s">
        <v>1712</v>
      </c>
      <c r="H598" s="489" t="s">
        <v>1713</v>
      </c>
      <c r="I598" s="489">
        <v>1050132</v>
      </c>
      <c r="J598" s="489" t="s">
        <v>2611</v>
      </c>
      <c r="K598" s="489" t="s">
        <v>1715</v>
      </c>
      <c r="L598" s="489">
        <v>86625</v>
      </c>
      <c r="M598" s="489" t="s">
        <v>2209</v>
      </c>
      <c r="N598" s="489">
        <v>-2</v>
      </c>
      <c r="O598" s="489">
        <v>-173.2</v>
      </c>
      <c r="P598" s="489">
        <v>0</v>
      </c>
    </row>
    <row r="599" spans="3:16">
      <c r="C599" s="488" t="s">
        <v>2607</v>
      </c>
      <c r="D599" s="489" t="s">
        <v>1710</v>
      </c>
      <c r="E599" s="749"/>
      <c r="F599" s="490">
        <v>45918</v>
      </c>
      <c r="G599" s="489" t="s">
        <v>1712</v>
      </c>
      <c r="H599" s="489" t="s">
        <v>1713</v>
      </c>
      <c r="I599" s="489">
        <v>1050130</v>
      </c>
      <c r="J599" s="489" t="s">
        <v>2612</v>
      </c>
      <c r="K599" s="489" t="s">
        <v>1728</v>
      </c>
      <c r="L599" s="489">
        <v>86915</v>
      </c>
      <c r="M599" s="489" t="s">
        <v>2613</v>
      </c>
      <c r="N599" s="489">
        <v>-2</v>
      </c>
      <c r="O599" s="489">
        <v>-173.2</v>
      </c>
      <c r="P599" s="489">
        <v>0</v>
      </c>
    </row>
    <row r="600" spans="3:16">
      <c r="C600" s="488" t="s">
        <v>2607</v>
      </c>
      <c r="D600" s="489" t="s">
        <v>1710</v>
      </c>
      <c r="E600" s="749"/>
      <c r="F600" s="490">
        <v>45938</v>
      </c>
      <c r="G600" s="489" t="s">
        <v>1712</v>
      </c>
      <c r="H600" s="489" t="s">
        <v>1713</v>
      </c>
      <c r="I600" s="489">
        <v>1050130</v>
      </c>
      <c r="J600" s="489" t="s">
        <v>2614</v>
      </c>
      <c r="K600" s="489" t="s">
        <v>1715</v>
      </c>
      <c r="L600" s="489">
        <v>87743</v>
      </c>
      <c r="M600" s="489" t="s">
        <v>2615</v>
      </c>
      <c r="N600" s="489">
        <v>-1</v>
      </c>
      <c r="O600" s="489">
        <v>-86.6</v>
      </c>
      <c r="P600" s="489">
        <v>0</v>
      </c>
    </row>
    <row r="601" spans="3:16">
      <c r="C601" s="488" t="s">
        <v>2607</v>
      </c>
      <c r="D601" s="489" t="s">
        <v>1710</v>
      </c>
      <c r="E601" s="749"/>
      <c r="F601" s="490">
        <v>45938</v>
      </c>
      <c r="G601" s="489" t="s">
        <v>1712</v>
      </c>
      <c r="H601" s="489" t="s">
        <v>1713</v>
      </c>
      <c r="I601" s="489">
        <v>1050130</v>
      </c>
      <c r="J601" s="489" t="s">
        <v>2616</v>
      </c>
      <c r="K601" s="489" t="s">
        <v>1715</v>
      </c>
      <c r="L601" s="489">
        <v>87742</v>
      </c>
      <c r="M601" s="489" t="s">
        <v>2615</v>
      </c>
      <c r="N601" s="489">
        <v>-1</v>
      </c>
      <c r="O601" s="489">
        <v>-86.6</v>
      </c>
      <c r="P601" s="489">
        <v>0</v>
      </c>
    </row>
    <row r="602" spans="3:16">
      <c r="C602" s="488" t="s">
        <v>2607</v>
      </c>
      <c r="D602" s="489" t="s">
        <v>1710</v>
      </c>
      <c r="E602" s="749"/>
      <c r="F602" s="490">
        <v>45938</v>
      </c>
      <c r="G602" s="489" t="s">
        <v>1712</v>
      </c>
      <c r="H602" s="489" t="s">
        <v>1713</v>
      </c>
      <c r="I602" s="489">
        <v>1050138</v>
      </c>
      <c r="J602" s="489" t="s">
        <v>2617</v>
      </c>
      <c r="K602" s="489" t="s">
        <v>1723</v>
      </c>
      <c r="L602" s="489">
        <v>87729</v>
      </c>
      <c r="M602" s="489" t="s">
        <v>2618</v>
      </c>
      <c r="N602" s="489">
        <v>-1</v>
      </c>
      <c r="O602" s="489">
        <v>-86.6</v>
      </c>
      <c r="P602" s="489">
        <v>0</v>
      </c>
    </row>
    <row r="603" spans="3:16">
      <c r="C603" s="488" t="s">
        <v>2607</v>
      </c>
      <c r="D603" s="489" t="s">
        <v>1710</v>
      </c>
      <c r="E603" s="749"/>
      <c r="F603" s="490">
        <v>45962</v>
      </c>
      <c r="G603" s="489" t="s">
        <v>1712</v>
      </c>
      <c r="H603" s="489" t="s">
        <v>1713</v>
      </c>
      <c r="I603" s="489">
        <v>1050217</v>
      </c>
      <c r="J603" s="489" t="s">
        <v>2347</v>
      </c>
      <c r="K603" s="489" t="s">
        <v>1720</v>
      </c>
      <c r="L603" s="489">
        <v>88675</v>
      </c>
      <c r="M603" s="489" t="s">
        <v>2348</v>
      </c>
      <c r="N603" s="489">
        <v>-5</v>
      </c>
      <c r="O603" s="489">
        <v>-433</v>
      </c>
      <c r="P603" s="489">
        <v>0</v>
      </c>
    </row>
    <row r="604" spans="3:16">
      <c r="C604" s="488" t="s">
        <v>2607</v>
      </c>
      <c r="D604" s="489" t="s">
        <v>1710</v>
      </c>
      <c r="E604" s="749"/>
      <c r="F604" s="490">
        <v>46002</v>
      </c>
      <c r="G604" s="489" t="s">
        <v>1712</v>
      </c>
      <c r="H604" s="489" t="s">
        <v>1713</v>
      </c>
      <c r="I604" s="489">
        <v>1050132</v>
      </c>
      <c r="J604" s="489" t="s">
        <v>2619</v>
      </c>
      <c r="K604" s="489" t="s">
        <v>1728</v>
      </c>
      <c r="L604" s="489">
        <v>90554</v>
      </c>
      <c r="M604" s="489" t="s">
        <v>2620</v>
      </c>
      <c r="N604" s="489">
        <v>-2</v>
      </c>
      <c r="O604" s="489">
        <v>-173.2</v>
      </c>
      <c r="P604" s="489">
        <v>0</v>
      </c>
    </row>
    <row r="605" spans="3:16">
      <c r="C605" s="488" t="s">
        <v>2607</v>
      </c>
      <c r="D605" s="489" t="s">
        <v>1710</v>
      </c>
      <c r="E605" s="749"/>
      <c r="F605" s="490">
        <v>46005</v>
      </c>
      <c r="G605" s="489" t="s">
        <v>1712</v>
      </c>
      <c r="H605" s="489" t="s">
        <v>1713</v>
      </c>
      <c r="I605" s="489">
        <v>1050133</v>
      </c>
      <c r="J605" s="489" t="s">
        <v>2621</v>
      </c>
      <c r="K605" s="489" t="s">
        <v>1715</v>
      </c>
      <c r="L605" s="489">
        <v>90551</v>
      </c>
      <c r="M605" s="489" t="s">
        <v>2622</v>
      </c>
      <c r="N605" s="489">
        <v>-2</v>
      </c>
      <c r="O605" s="489">
        <v>-173.2</v>
      </c>
      <c r="P605" s="489">
        <v>0</v>
      </c>
    </row>
    <row r="606" spans="3:16">
      <c r="C606" s="488" t="s">
        <v>2607</v>
      </c>
      <c r="D606" s="489" t="s">
        <v>1710</v>
      </c>
      <c r="E606" s="749"/>
      <c r="F606" s="490">
        <v>46005</v>
      </c>
      <c r="G606" s="489" t="s">
        <v>1712</v>
      </c>
      <c r="H606" s="489" t="s">
        <v>1713</v>
      </c>
      <c r="I606" s="489">
        <v>1050132</v>
      </c>
      <c r="J606" s="489" t="s">
        <v>2623</v>
      </c>
      <c r="K606" s="489" t="s">
        <v>1715</v>
      </c>
      <c r="L606" s="489">
        <v>90553</v>
      </c>
      <c r="M606" s="489" t="s">
        <v>2622</v>
      </c>
      <c r="N606" s="489">
        <v>-2</v>
      </c>
      <c r="O606" s="489">
        <v>-173.2</v>
      </c>
      <c r="P606" s="489">
        <v>0</v>
      </c>
    </row>
    <row r="607" spans="3:16">
      <c r="C607" s="488" t="s">
        <v>2607</v>
      </c>
      <c r="D607" s="489" t="s">
        <v>1710</v>
      </c>
      <c r="E607" s="749"/>
      <c r="F607" s="490">
        <v>46005</v>
      </c>
      <c r="G607" s="489" t="s">
        <v>1712</v>
      </c>
      <c r="H607" s="489" t="s">
        <v>1713</v>
      </c>
      <c r="I607" s="489">
        <v>1050133</v>
      </c>
      <c r="J607" s="489" t="s">
        <v>2624</v>
      </c>
      <c r="K607" s="489" t="s">
        <v>1728</v>
      </c>
      <c r="L607" s="489">
        <v>90550</v>
      </c>
      <c r="M607" s="489" t="s">
        <v>2625</v>
      </c>
      <c r="N607" s="489">
        <v>-2</v>
      </c>
      <c r="O607" s="489">
        <v>-173.2</v>
      </c>
      <c r="P607" s="489">
        <v>0</v>
      </c>
    </row>
    <row r="608" spans="3:16">
      <c r="C608" s="488" t="s">
        <v>2607</v>
      </c>
      <c r="D608" s="489" t="s">
        <v>1710</v>
      </c>
      <c r="E608" s="749"/>
      <c r="F608" s="490">
        <v>46005</v>
      </c>
      <c r="G608" s="489" t="s">
        <v>1712</v>
      </c>
      <c r="H608" s="489" t="s">
        <v>1713</v>
      </c>
      <c r="I608" s="489">
        <v>1050133</v>
      </c>
      <c r="J608" s="489" t="s">
        <v>2626</v>
      </c>
      <c r="K608" s="489" t="s">
        <v>1715</v>
      </c>
      <c r="L608" s="489">
        <v>90552</v>
      </c>
      <c r="M608" s="489" t="s">
        <v>2622</v>
      </c>
      <c r="N608" s="489">
        <v>-2</v>
      </c>
      <c r="O608" s="489">
        <v>-173.2</v>
      </c>
      <c r="P608" s="489">
        <v>0</v>
      </c>
    </row>
    <row r="609" spans="3:16">
      <c r="C609" s="488" t="s">
        <v>2607</v>
      </c>
      <c r="D609" s="489" t="s">
        <v>1710</v>
      </c>
      <c r="E609" s="750"/>
      <c r="F609" s="490">
        <v>46005</v>
      </c>
      <c r="G609" s="489" t="s">
        <v>1712</v>
      </c>
      <c r="H609" s="489" t="s">
        <v>1713</v>
      </c>
      <c r="I609" s="489">
        <v>1050133</v>
      </c>
      <c r="J609" s="489" t="s">
        <v>2627</v>
      </c>
      <c r="K609" s="489" t="s">
        <v>1728</v>
      </c>
      <c r="L609" s="489">
        <v>90549</v>
      </c>
      <c r="M609" s="489" t="s">
        <v>2622</v>
      </c>
      <c r="N609" s="489">
        <v>-2</v>
      </c>
      <c r="O609" s="489">
        <v>-173.2</v>
      </c>
      <c r="P609" s="489">
        <v>0</v>
      </c>
    </row>
    <row r="610" spans="3:16">
      <c r="C610" s="751" t="s">
        <v>2628</v>
      </c>
      <c r="D610" s="752"/>
      <c r="E610" s="752"/>
      <c r="F610" s="752"/>
      <c r="G610" s="752"/>
      <c r="H610" s="752"/>
      <c r="I610" s="752"/>
      <c r="J610" s="752"/>
      <c r="K610" s="752"/>
      <c r="L610" s="752"/>
      <c r="M610" s="753"/>
      <c r="N610" s="492">
        <v>-29</v>
      </c>
      <c r="O610" s="493">
        <v>-2511.4</v>
      </c>
      <c r="P610" s="492">
        <v>0</v>
      </c>
    </row>
    <row r="611" spans="3:16">
      <c r="C611" s="484" t="s">
        <v>2629</v>
      </c>
      <c r="D611" s="485" t="s">
        <v>1710</v>
      </c>
      <c r="E611" s="748" t="s">
        <v>1889</v>
      </c>
      <c r="F611" s="486">
        <v>45852</v>
      </c>
      <c r="G611" s="485" t="s">
        <v>1712</v>
      </c>
      <c r="H611" s="485" t="s">
        <v>1713</v>
      </c>
      <c r="I611" s="485">
        <v>1050214</v>
      </c>
      <c r="J611" s="485" t="s">
        <v>2445</v>
      </c>
      <c r="K611" s="485" t="s">
        <v>1715</v>
      </c>
      <c r="L611" s="485">
        <v>84139</v>
      </c>
      <c r="M611" s="485" t="s">
        <v>2630</v>
      </c>
      <c r="N611" s="485">
        <v>-1</v>
      </c>
      <c r="O611" s="487">
        <v>-11443.3</v>
      </c>
      <c r="P611" s="485">
        <v>0</v>
      </c>
    </row>
    <row r="612" spans="3:16">
      <c r="C612" s="488" t="s">
        <v>2629</v>
      </c>
      <c r="D612" s="489" t="s">
        <v>1710</v>
      </c>
      <c r="E612" s="749"/>
      <c r="F612" s="490">
        <v>45858</v>
      </c>
      <c r="G612" s="489" t="s">
        <v>1712</v>
      </c>
      <c r="H612" s="489" t="s">
        <v>1713</v>
      </c>
      <c r="I612" s="489">
        <v>1050214</v>
      </c>
      <c r="J612" s="489" t="s">
        <v>2631</v>
      </c>
      <c r="K612" s="489" t="s">
        <v>1715</v>
      </c>
      <c r="L612" s="489">
        <v>84509</v>
      </c>
      <c r="M612" s="489" t="s">
        <v>2632</v>
      </c>
      <c r="N612" s="489">
        <v>-1</v>
      </c>
      <c r="O612" s="491">
        <v>-11942.24</v>
      </c>
      <c r="P612" s="489">
        <v>0</v>
      </c>
    </row>
    <row r="613" spans="3:16">
      <c r="C613" s="488" t="s">
        <v>2629</v>
      </c>
      <c r="D613" s="489" t="s">
        <v>1710</v>
      </c>
      <c r="E613" s="749"/>
      <c r="F613" s="490">
        <v>45864</v>
      </c>
      <c r="G613" s="489" t="s">
        <v>1712</v>
      </c>
      <c r="H613" s="489" t="s">
        <v>1713</v>
      </c>
      <c r="I613" s="489">
        <v>1050215</v>
      </c>
      <c r="J613" s="489" t="s">
        <v>2398</v>
      </c>
      <c r="K613" s="489" t="s">
        <v>1715</v>
      </c>
      <c r="L613" s="489">
        <v>84759</v>
      </c>
      <c r="M613" s="489" t="s">
        <v>2295</v>
      </c>
      <c r="N613" s="489">
        <v>-1</v>
      </c>
      <c r="O613" s="491">
        <v>-11942.24</v>
      </c>
      <c r="P613" s="489">
        <v>0</v>
      </c>
    </row>
    <row r="614" spans="3:16">
      <c r="C614" s="488" t="s">
        <v>2629</v>
      </c>
      <c r="D614" s="489" t="s">
        <v>1710</v>
      </c>
      <c r="E614" s="749"/>
      <c r="F614" s="490">
        <v>45870</v>
      </c>
      <c r="G614" s="489" t="s">
        <v>1712</v>
      </c>
      <c r="H614" s="489" t="s">
        <v>1713</v>
      </c>
      <c r="I614" s="489">
        <v>1050217</v>
      </c>
      <c r="J614" s="489" t="s">
        <v>2633</v>
      </c>
      <c r="K614" s="489" t="s">
        <v>1715</v>
      </c>
      <c r="L614" s="489">
        <v>85045</v>
      </c>
      <c r="M614" s="489" t="s">
        <v>2634</v>
      </c>
      <c r="N614" s="489">
        <v>-1</v>
      </c>
      <c r="O614" s="491">
        <v>-12468.96</v>
      </c>
      <c r="P614" s="489">
        <v>0</v>
      </c>
    </row>
    <row r="615" spans="3:16">
      <c r="C615" s="488" t="s">
        <v>2629</v>
      </c>
      <c r="D615" s="489" t="s">
        <v>1710</v>
      </c>
      <c r="E615" s="749"/>
      <c r="F615" s="490">
        <v>45870</v>
      </c>
      <c r="G615" s="489" t="s">
        <v>1712</v>
      </c>
      <c r="H615" s="489" t="s">
        <v>1713</v>
      </c>
      <c r="I615" s="489">
        <v>1050214</v>
      </c>
      <c r="J615" s="489" t="s">
        <v>2635</v>
      </c>
      <c r="K615" s="489" t="s">
        <v>1715</v>
      </c>
      <c r="L615" s="489">
        <v>85044</v>
      </c>
      <c r="M615" s="489" t="s">
        <v>2634</v>
      </c>
      <c r="N615" s="489">
        <v>-1</v>
      </c>
      <c r="O615" s="491">
        <v>-12468.96</v>
      </c>
      <c r="P615" s="489">
        <v>0</v>
      </c>
    </row>
    <row r="616" spans="3:16">
      <c r="C616" s="488" t="s">
        <v>2629</v>
      </c>
      <c r="D616" s="489" t="s">
        <v>1710</v>
      </c>
      <c r="E616" s="749"/>
      <c r="F616" s="490">
        <v>45870</v>
      </c>
      <c r="G616" s="489" t="s">
        <v>1712</v>
      </c>
      <c r="H616" s="489" t="s">
        <v>1713</v>
      </c>
      <c r="I616" s="489">
        <v>1050215</v>
      </c>
      <c r="J616" s="489" t="s">
        <v>2636</v>
      </c>
      <c r="K616" s="489" t="s">
        <v>1715</v>
      </c>
      <c r="L616" s="489">
        <v>85046</v>
      </c>
      <c r="M616" s="489" t="s">
        <v>2634</v>
      </c>
      <c r="N616" s="489">
        <v>-1</v>
      </c>
      <c r="O616" s="491">
        <v>-12468.96</v>
      </c>
      <c r="P616" s="489">
        <v>0</v>
      </c>
    </row>
    <row r="617" spans="3:16">
      <c r="C617" s="488" t="s">
        <v>2629</v>
      </c>
      <c r="D617" s="489" t="s">
        <v>1710</v>
      </c>
      <c r="E617" s="749"/>
      <c r="F617" s="490">
        <v>45885</v>
      </c>
      <c r="G617" s="489" t="s">
        <v>1712</v>
      </c>
      <c r="H617" s="489" t="s">
        <v>1713</v>
      </c>
      <c r="I617" s="489">
        <v>1050214</v>
      </c>
      <c r="J617" s="489" t="s">
        <v>2637</v>
      </c>
      <c r="K617" s="489" t="s">
        <v>1728</v>
      </c>
      <c r="L617" s="489">
        <v>85702</v>
      </c>
      <c r="M617" s="489" t="s">
        <v>2638</v>
      </c>
      <c r="N617" s="489">
        <v>-1</v>
      </c>
      <c r="O617" s="491">
        <v>-12043.65</v>
      </c>
      <c r="P617" s="489">
        <v>0</v>
      </c>
    </row>
    <row r="618" spans="3:16">
      <c r="C618" s="488" t="s">
        <v>2629</v>
      </c>
      <c r="D618" s="489" t="s">
        <v>1710</v>
      </c>
      <c r="E618" s="749"/>
      <c r="F618" s="490">
        <v>45892</v>
      </c>
      <c r="G618" s="489" t="s">
        <v>1712</v>
      </c>
      <c r="H618" s="489" t="s">
        <v>1713</v>
      </c>
      <c r="I618" s="489">
        <v>1050165</v>
      </c>
      <c r="J618" s="489" t="s">
        <v>1911</v>
      </c>
      <c r="K618" s="489" t="s">
        <v>1715</v>
      </c>
      <c r="L618" s="489">
        <v>85975</v>
      </c>
      <c r="M618" s="489" t="s">
        <v>1817</v>
      </c>
      <c r="N618" s="489">
        <v>-2</v>
      </c>
      <c r="O618" s="491">
        <v>-25389.9</v>
      </c>
      <c r="P618" s="489">
        <v>0</v>
      </c>
    </row>
    <row r="619" spans="3:16">
      <c r="C619" s="488" t="s">
        <v>2629</v>
      </c>
      <c r="D619" s="489" t="s">
        <v>1710</v>
      </c>
      <c r="E619" s="749"/>
      <c r="F619" s="490">
        <v>45904</v>
      </c>
      <c r="G619" s="489" t="s">
        <v>1712</v>
      </c>
      <c r="H619" s="489" t="s">
        <v>1713</v>
      </c>
      <c r="I619" s="489">
        <v>1050214</v>
      </c>
      <c r="J619" s="489" t="s">
        <v>2639</v>
      </c>
      <c r="K619" s="489" t="s">
        <v>1715</v>
      </c>
      <c r="L619" s="489">
        <v>86395</v>
      </c>
      <c r="M619" s="489" t="s">
        <v>1912</v>
      </c>
      <c r="N619" s="489">
        <v>-1</v>
      </c>
      <c r="O619" s="491">
        <v>-12337.27</v>
      </c>
      <c r="P619" s="489">
        <v>0</v>
      </c>
    </row>
    <row r="620" spans="3:16">
      <c r="C620" s="488" t="s">
        <v>2629</v>
      </c>
      <c r="D620" s="489" t="s">
        <v>1710</v>
      </c>
      <c r="E620" s="749"/>
      <c r="F620" s="490">
        <v>45906</v>
      </c>
      <c r="G620" s="489" t="s">
        <v>1712</v>
      </c>
      <c r="H620" s="489" t="s">
        <v>1713</v>
      </c>
      <c r="I620" s="489">
        <v>1050214</v>
      </c>
      <c r="J620" s="489" t="s">
        <v>2640</v>
      </c>
      <c r="K620" s="489" t="s">
        <v>1715</v>
      </c>
      <c r="L620" s="489">
        <v>86488</v>
      </c>
      <c r="M620" s="489" t="s">
        <v>2641</v>
      </c>
      <c r="N620" s="489">
        <v>-1</v>
      </c>
      <c r="O620" s="491">
        <v>-12337.27</v>
      </c>
      <c r="P620" s="489">
        <v>0</v>
      </c>
    </row>
    <row r="621" spans="3:16">
      <c r="C621" s="488" t="s">
        <v>2629</v>
      </c>
      <c r="D621" s="489" t="s">
        <v>1710</v>
      </c>
      <c r="E621" s="749"/>
      <c r="F621" s="490">
        <v>45910</v>
      </c>
      <c r="G621" s="489" t="s">
        <v>1712</v>
      </c>
      <c r="H621" s="489" t="s">
        <v>1713</v>
      </c>
      <c r="I621" s="489">
        <v>1050214</v>
      </c>
      <c r="J621" s="489" t="s">
        <v>2642</v>
      </c>
      <c r="K621" s="489" t="s">
        <v>1728</v>
      </c>
      <c r="L621" s="489">
        <v>86634</v>
      </c>
      <c r="M621" s="489" t="s">
        <v>2643</v>
      </c>
      <c r="N621" s="489">
        <v>-1</v>
      </c>
      <c r="O621" s="491">
        <v>-12054.34</v>
      </c>
      <c r="P621" s="489">
        <v>0</v>
      </c>
    </row>
    <row r="622" spans="3:16">
      <c r="C622" s="488" t="s">
        <v>2629</v>
      </c>
      <c r="D622" s="489" t="s">
        <v>1710</v>
      </c>
      <c r="E622" s="749"/>
      <c r="F622" s="490">
        <v>45924</v>
      </c>
      <c r="G622" s="489" t="s">
        <v>1712</v>
      </c>
      <c r="H622" s="489" t="s">
        <v>1713</v>
      </c>
      <c r="I622" s="489">
        <v>1050214</v>
      </c>
      <c r="J622" s="489" t="s">
        <v>2644</v>
      </c>
      <c r="K622" s="489" t="s">
        <v>1728</v>
      </c>
      <c r="L622" s="489">
        <v>87220</v>
      </c>
      <c r="M622" s="489" t="s">
        <v>2645</v>
      </c>
      <c r="N622" s="489">
        <v>-2</v>
      </c>
      <c r="O622" s="491">
        <v>-24108.68</v>
      </c>
      <c r="P622" s="489">
        <v>0</v>
      </c>
    </row>
    <row r="623" spans="3:16">
      <c r="C623" s="488" t="s">
        <v>2629</v>
      </c>
      <c r="D623" s="489" t="s">
        <v>1710</v>
      </c>
      <c r="E623" s="749"/>
      <c r="F623" s="490">
        <v>45925</v>
      </c>
      <c r="G623" s="489" t="s">
        <v>1712</v>
      </c>
      <c r="H623" s="489" t="s">
        <v>1713</v>
      </c>
      <c r="I623" s="489" t="s">
        <v>1766</v>
      </c>
      <c r="J623" s="489" t="s">
        <v>1767</v>
      </c>
      <c r="K623" s="489">
        <v>10501301500</v>
      </c>
      <c r="L623" s="489" t="s">
        <v>1768</v>
      </c>
      <c r="M623" s="489" t="s">
        <v>2646</v>
      </c>
      <c r="N623" s="489">
        <v>1</v>
      </c>
      <c r="O623" s="491">
        <v>10997.31</v>
      </c>
      <c r="P623" s="489">
        <v>0</v>
      </c>
    </row>
    <row r="624" spans="3:16">
      <c r="C624" s="488" t="s">
        <v>2629</v>
      </c>
      <c r="D624" s="489" t="s">
        <v>1710</v>
      </c>
      <c r="E624" s="749"/>
      <c r="F624" s="490">
        <v>45925</v>
      </c>
      <c r="G624" s="489" t="s">
        <v>1712</v>
      </c>
      <c r="H624" s="489" t="s">
        <v>1713</v>
      </c>
      <c r="I624" s="489" t="s">
        <v>1766</v>
      </c>
      <c r="J624" s="489" t="s">
        <v>1767</v>
      </c>
      <c r="K624" s="489">
        <v>10501301500</v>
      </c>
      <c r="L624" s="489" t="s">
        <v>1768</v>
      </c>
      <c r="M624" s="489" t="s">
        <v>2647</v>
      </c>
      <c r="N624" s="489">
        <v>-1</v>
      </c>
      <c r="O624" s="491">
        <v>-10997.31</v>
      </c>
      <c r="P624" s="489">
        <v>0</v>
      </c>
    </row>
    <row r="625" spans="3:16">
      <c r="C625" s="488" t="s">
        <v>2629</v>
      </c>
      <c r="D625" s="489" t="s">
        <v>1710</v>
      </c>
      <c r="E625" s="749"/>
      <c r="F625" s="490">
        <v>45925</v>
      </c>
      <c r="G625" s="489" t="s">
        <v>1712</v>
      </c>
      <c r="H625" s="489" t="s">
        <v>1713</v>
      </c>
      <c r="I625" s="489" t="s">
        <v>1766</v>
      </c>
      <c r="J625" s="489" t="s">
        <v>1767</v>
      </c>
      <c r="K625" s="489">
        <v>10501301500</v>
      </c>
      <c r="L625" s="489" t="s">
        <v>1768</v>
      </c>
      <c r="M625" s="489" t="s">
        <v>2646</v>
      </c>
      <c r="N625" s="489">
        <v>-1</v>
      </c>
      <c r="O625" s="491">
        <v>-10997.31</v>
      </c>
      <c r="P625" s="489">
        <v>0</v>
      </c>
    </row>
    <row r="626" spans="3:16">
      <c r="C626" s="488" t="s">
        <v>2629</v>
      </c>
      <c r="D626" s="489" t="s">
        <v>1710</v>
      </c>
      <c r="E626" s="749"/>
      <c r="F626" s="490">
        <v>45925</v>
      </c>
      <c r="G626" s="489" t="s">
        <v>1712</v>
      </c>
      <c r="H626" s="489" t="s">
        <v>1713</v>
      </c>
      <c r="I626" s="489" t="s">
        <v>1766</v>
      </c>
      <c r="J626" s="489" t="s">
        <v>1767</v>
      </c>
      <c r="K626" s="489">
        <v>10501301500</v>
      </c>
      <c r="L626" s="489" t="s">
        <v>1768</v>
      </c>
      <c r="M626" s="489" t="s">
        <v>2648</v>
      </c>
      <c r="N626" s="489">
        <v>1</v>
      </c>
      <c r="O626" s="491">
        <v>12054.34</v>
      </c>
      <c r="P626" s="489">
        <v>0</v>
      </c>
    </row>
    <row r="627" spans="3:16">
      <c r="C627" s="488" t="s">
        <v>2629</v>
      </c>
      <c r="D627" s="489" t="s">
        <v>1710</v>
      </c>
      <c r="E627" s="749"/>
      <c r="F627" s="490">
        <v>45925</v>
      </c>
      <c r="G627" s="489" t="s">
        <v>1712</v>
      </c>
      <c r="H627" s="489" t="s">
        <v>1713</v>
      </c>
      <c r="I627" s="489" t="s">
        <v>1766</v>
      </c>
      <c r="J627" s="489" t="s">
        <v>1767</v>
      </c>
      <c r="K627" s="489">
        <v>10501301500</v>
      </c>
      <c r="L627" s="489" t="s">
        <v>1768</v>
      </c>
      <c r="M627" s="489" t="s">
        <v>2647</v>
      </c>
      <c r="N627" s="489">
        <v>1</v>
      </c>
      <c r="O627" s="491">
        <v>10997.31</v>
      </c>
      <c r="P627" s="489">
        <v>0</v>
      </c>
    </row>
    <row r="628" spans="3:16">
      <c r="C628" s="488" t="s">
        <v>2629</v>
      </c>
      <c r="D628" s="489" t="s">
        <v>1710</v>
      </c>
      <c r="E628" s="749"/>
      <c r="F628" s="490">
        <v>45938</v>
      </c>
      <c r="G628" s="489" t="s">
        <v>1712</v>
      </c>
      <c r="H628" s="489" t="s">
        <v>1713</v>
      </c>
      <c r="I628" s="489">
        <v>1050214</v>
      </c>
      <c r="J628" s="489" t="s">
        <v>2430</v>
      </c>
      <c r="K628" s="489" t="s">
        <v>1715</v>
      </c>
      <c r="L628" s="489">
        <v>87706</v>
      </c>
      <c r="M628" s="489" t="s">
        <v>2431</v>
      </c>
      <c r="N628" s="489">
        <v>-1</v>
      </c>
      <c r="O628" s="491">
        <v>-10997.31</v>
      </c>
      <c r="P628" s="489">
        <v>0</v>
      </c>
    </row>
    <row r="629" spans="3:16">
      <c r="C629" s="488" t="s">
        <v>2629</v>
      </c>
      <c r="D629" s="489" t="s">
        <v>1710</v>
      </c>
      <c r="E629" s="749"/>
      <c r="F629" s="490">
        <v>45939</v>
      </c>
      <c r="G629" s="489" t="s">
        <v>1712</v>
      </c>
      <c r="H629" s="489" t="s">
        <v>1713</v>
      </c>
      <c r="I629" s="489">
        <v>1050215</v>
      </c>
      <c r="J629" s="489" t="s">
        <v>2649</v>
      </c>
      <c r="K629" s="489" t="s">
        <v>1728</v>
      </c>
      <c r="L629" s="489">
        <v>87811</v>
      </c>
      <c r="M629" s="489" t="s">
        <v>2650</v>
      </c>
      <c r="N629" s="489">
        <v>-1</v>
      </c>
      <c r="O629" s="491">
        <v>-12657.59</v>
      </c>
      <c r="P629" s="489">
        <v>0</v>
      </c>
    </row>
    <row r="630" spans="3:16">
      <c r="C630" s="488" t="s">
        <v>2629</v>
      </c>
      <c r="D630" s="489" t="s">
        <v>1710</v>
      </c>
      <c r="E630" s="749"/>
      <c r="F630" s="490">
        <v>45939</v>
      </c>
      <c r="G630" s="489" t="s">
        <v>1712</v>
      </c>
      <c r="H630" s="489" t="s">
        <v>1713</v>
      </c>
      <c r="I630" s="489">
        <v>1050214</v>
      </c>
      <c r="J630" s="489" t="s">
        <v>2651</v>
      </c>
      <c r="K630" s="489" t="s">
        <v>1715</v>
      </c>
      <c r="L630" s="489">
        <v>87810</v>
      </c>
      <c r="M630" s="489" t="s">
        <v>2652</v>
      </c>
      <c r="N630" s="489">
        <v>-1</v>
      </c>
      <c r="O630" s="491">
        <v>-12657.58</v>
      </c>
      <c r="P630" s="489">
        <v>0</v>
      </c>
    </row>
    <row r="631" spans="3:16">
      <c r="C631" s="488" t="s">
        <v>2629</v>
      </c>
      <c r="D631" s="489" t="s">
        <v>1710</v>
      </c>
      <c r="E631" s="749"/>
      <c r="F631" s="490">
        <v>45954</v>
      </c>
      <c r="G631" s="489" t="s">
        <v>1712</v>
      </c>
      <c r="H631" s="489" t="s">
        <v>1713</v>
      </c>
      <c r="I631" s="489">
        <v>1050214</v>
      </c>
      <c r="J631" s="489" t="s">
        <v>2653</v>
      </c>
      <c r="K631" s="489" t="s">
        <v>1728</v>
      </c>
      <c r="L631" s="489">
        <v>88501</v>
      </c>
      <c r="M631" s="489" t="s">
        <v>2654</v>
      </c>
      <c r="N631" s="489">
        <v>-1</v>
      </c>
      <c r="O631" s="491">
        <v>-10933.24</v>
      </c>
      <c r="P631" s="489">
        <v>0</v>
      </c>
    </row>
    <row r="632" spans="3:16">
      <c r="C632" s="488" t="s">
        <v>2629</v>
      </c>
      <c r="D632" s="489" t="s">
        <v>1710</v>
      </c>
      <c r="E632" s="749"/>
      <c r="F632" s="490">
        <v>45962</v>
      </c>
      <c r="G632" s="489" t="s">
        <v>1712</v>
      </c>
      <c r="H632" s="489" t="s">
        <v>1713</v>
      </c>
      <c r="I632" s="489">
        <v>1050214</v>
      </c>
      <c r="J632" s="489" t="s">
        <v>2655</v>
      </c>
      <c r="K632" s="489" t="s">
        <v>1728</v>
      </c>
      <c r="L632" s="489">
        <v>88817</v>
      </c>
      <c r="M632" s="489" t="s">
        <v>2656</v>
      </c>
      <c r="N632" s="489">
        <v>-2</v>
      </c>
      <c r="O632" s="491">
        <v>-24001.9</v>
      </c>
      <c r="P632" s="489">
        <v>0</v>
      </c>
    </row>
    <row r="633" spans="3:16">
      <c r="C633" s="488" t="s">
        <v>2629</v>
      </c>
      <c r="D633" s="489" t="s">
        <v>1710</v>
      </c>
      <c r="E633" s="749"/>
      <c r="F633" s="490">
        <v>45967</v>
      </c>
      <c r="G633" s="489" t="s">
        <v>1712</v>
      </c>
      <c r="H633" s="489" t="s">
        <v>1713</v>
      </c>
      <c r="I633" s="489">
        <v>1050214</v>
      </c>
      <c r="J633" s="489" t="s">
        <v>2655</v>
      </c>
      <c r="K633" s="489" t="s">
        <v>1728</v>
      </c>
      <c r="L633" s="489" t="s">
        <v>2657</v>
      </c>
      <c r="M633" s="489" t="s">
        <v>2658</v>
      </c>
      <c r="N633" s="489">
        <v>1</v>
      </c>
      <c r="O633" s="491">
        <v>12000.95</v>
      </c>
      <c r="P633" s="489">
        <v>0</v>
      </c>
    </row>
    <row r="634" spans="3:16">
      <c r="C634" s="488" t="s">
        <v>2629</v>
      </c>
      <c r="D634" s="489" t="s">
        <v>1710</v>
      </c>
      <c r="E634" s="749"/>
      <c r="F634" s="490">
        <v>45981</v>
      </c>
      <c r="G634" s="489" t="s">
        <v>1712</v>
      </c>
      <c r="H634" s="489" t="s">
        <v>1713</v>
      </c>
      <c r="I634" s="489">
        <v>1050214</v>
      </c>
      <c r="J634" s="489" t="s">
        <v>2659</v>
      </c>
      <c r="K634" s="489" t="s">
        <v>1728</v>
      </c>
      <c r="L634" s="489">
        <v>89583</v>
      </c>
      <c r="M634" s="489" t="s">
        <v>2660</v>
      </c>
      <c r="N634" s="489">
        <v>-1</v>
      </c>
      <c r="O634" s="491">
        <v>-13068.65</v>
      </c>
      <c r="P634" s="489">
        <v>0</v>
      </c>
    </row>
    <row r="635" spans="3:16">
      <c r="C635" s="488" t="s">
        <v>2629</v>
      </c>
      <c r="D635" s="489" t="s">
        <v>1710</v>
      </c>
      <c r="E635" s="749"/>
      <c r="F635" s="490">
        <v>45985</v>
      </c>
      <c r="G635" s="489" t="s">
        <v>1712</v>
      </c>
      <c r="H635" s="489" t="s">
        <v>1713</v>
      </c>
      <c r="I635" s="489">
        <v>1050215</v>
      </c>
      <c r="J635" s="489" t="s">
        <v>2661</v>
      </c>
      <c r="K635" s="489" t="s">
        <v>1728</v>
      </c>
      <c r="L635" s="489">
        <v>89584</v>
      </c>
      <c r="M635" s="489" t="s">
        <v>2662</v>
      </c>
      <c r="N635" s="489">
        <v>-1</v>
      </c>
      <c r="O635" s="491">
        <v>-13068.65</v>
      </c>
      <c r="P635" s="489">
        <v>0</v>
      </c>
    </row>
    <row r="636" spans="3:16">
      <c r="C636" s="488" t="s">
        <v>2629</v>
      </c>
      <c r="D636" s="489" t="s">
        <v>1710</v>
      </c>
      <c r="E636" s="749"/>
      <c r="F636" s="490">
        <v>45994</v>
      </c>
      <c r="G636" s="489" t="s">
        <v>1712</v>
      </c>
      <c r="H636" s="489" t="s">
        <v>1713</v>
      </c>
      <c r="I636" s="489">
        <v>1050165</v>
      </c>
      <c r="J636" s="489" t="s">
        <v>2088</v>
      </c>
      <c r="K636" s="489" t="s">
        <v>1723</v>
      </c>
      <c r="L636" s="489">
        <v>90295</v>
      </c>
      <c r="M636" s="489" t="s">
        <v>2663</v>
      </c>
      <c r="N636" s="489">
        <v>-1</v>
      </c>
      <c r="O636" s="491">
        <v>-13068.65</v>
      </c>
      <c r="P636" s="489">
        <v>0</v>
      </c>
    </row>
    <row r="637" spans="3:16">
      <c r="C637" s="488" t="s">
        <v>2629</v>
      </c>
      <c r="D637" s="489" t="s">
        <v>1710</v>
      </c>
      <c r="E637" s="749"/>
      <c r="F637" s="490">
        <v>45998</v>
      </c>
      <c r="G637" s="489" t="s">
        <v>1712</v>
      </c>
      <c r="H637" s="489" t="s">
        <v>1713</v>
      </c>
      <c r="I637" s="489">
        <v>1050214</v>
      </c>
      <c r="J637" s="489" t="s">
        <v>2664</v>
      </c>
      <c r="K637" s="489" t="s">
        <v>1728</v>
      </c>
      <c r="L637" s="489">
        <v>90433</v>
      </c>
      <c r="M637" s="489" t="s">
        <v>2665</v>
      </c>
      <c r="N637" s="489">
        <v>-1</v>
      </c>
      <c r="O637" s="491">
        <v>-13068.65</v>
      </c>
      <c r="P637" s="489">
        <v>0</v>
      </c>
    </row>
    <row r="638" spans="3:16">
      <c r="C638" s="488" t="s">
        <v>2629</v>
      </c>
      <c r="D638" s="489" t="s">
        <v>1710</v>
      </c>
      <c r="E638" s="749"/>
      <c r="F638" s="490">
        <v>46010</v>
      </c>
      <c r="G638" s="489" t="s">
        <v>1712</v>
      </c>
      <c r="H638" s="489" t="s">
        <v>1713</v>
      </c>
      <c r="I638" s="489">
        <v>1050214</v>
      </c>
      <c r="J638" s="489" t="s">
        <v>2666</v>
      </c>
      <c r="K638" s="489" t="s">
        <v>1715</v>
      </c>
      <c r="L638" s="489">
        <v>90946</v>
      </c>
      <c r="M638" s="489" t="s">
        <v>2667</v>
      </c>
      <c r="N638" s="489">
        <v>-1</v>
      </c>
      <c r="O638" s="491">
        <v>-13445.02</v>
      </c>
      <c r="P638" s="489">
        <v>0</v>
      </c>
    </row>
    <row r="639" spans="3:16">
      <c r="C639" s="488" t="s">
        <v>2629</v>
      </c>
      <c r="D639" s="489" t="s">
        <v>1710</v>
      </c>
      <c r="E639" s="749"/>
      <c r="F639" s="490">
        <v>46010</v>
      </c>
      <c r="G639" s="489" t="s">
        <v>1712</v>
      </c>
      <c r="H639" s="489" t="s">
        <v>1713</v>
      </c>
      <c r="I639" s="489">
        <v>1050214</v>
      </c>
      <c r="J639" s="489" t="s">
        <v>2668</v>
      </c>
      <c r="K639" s="489" t="s">
        <v>1728</v>
      </c>
      <c r="L639" s="489">
        <v>90945</v>
      </c>
      <c r="M639" s="489" t="s">
        <v>2667</v>
      </c>
      <c r="N639" s="489">
        <v>-1</v>
      </c>
      <c r="O639" s="491">
        <v>-13445.01</v>
      </c>
      <c r="P639" s="489">
        <v>0</v>
      </c>
    </row>
    <row r="640" spans="3:16">
      <c r="C640" s="488" t="s">
        <v>2629</v>
      </c>
      <c r="D640" s="489" t="s">
        <v>1710</v>
      </c>
      <c r="E640" s="749"/>
      <c r="F640" s="490">
        <v>46010</v>
      </c>
      <c r="G640" s="489" t="s">
        <v>1712</v>
      </c>
      <c r="H640" s="489" t="s">
        <v>1713</v>
      </c>
      <c r="I640" s="489">
        <v>1050215</v>
      </c>
      <c r="J640" s="489" t="s">
        <v>2669</v>
      </c>
      <c r="K640" s="489" t="s">
        <v>1715</v>
      </c>
      <c r="L640" s="489">
        <v>90947</v>
      </c>
      <c r="M640" s="489" t="s">
        <v>2667</v>
      </c>
      <c r="N640" s="489">
        <v>-1</v>
      </c>
      <c r="O640" s="491">
        <v>-13445.01</v>
      </c>
      <c r="P640" s="489">
        <v>0</v>
      </c>
    </row>
    <row r="641" spans="3:16">
      <c r="C641" s="488" t="s">
        <v>2629</v>
      </c>
      <c r="D641" s="489" t="s">
        <v>1710</v>
      </c>
      <c r="E641" s="750"/>
      <c r="F641" s="490">
        <v>46018</v>
      </c>
      <c r="G641" s="489" t="s">
        <v>1712</v>
      </c>
      <c r="H641" s="489" t="s">
        <v>1713</v>
      </c>
      <c r="I641" s="489">
        <v>1050215</v>
      </c>
      <c r="J641" s="489" t="s">
        <v>2670</v>
      </c>
      <c r="K641" s="489" t="s">
        <v>1728</v>
      </c>
      <c r="L641" s="489">
        <v>91189</v>
      </c>
      <c r="M641" s="489" t="s">
        <v>2671</v>
      </c>
      <c r="N641" s="489">
        <v>-1</v>
      </c>
      <c r="O641" s="491">
        <v>-13445.02</v>
      </c>
      <c r="P641" s="489">
        <v>0</v>
      </c>
    </row>
    <row r="642" spans="3:16">
      <c r="C642" s="751" t="s">
        <v>2672</v>
      </c>
      <c r="D642" s="752"/>
      <c r="E642" s="752"/>
      <c r="F642" s="752"/>
      <c r="G642" s="752"/>
      <c r="H642" s="752"/>
      <c r="I642" s="752"/>
      <c r="J642" s="752"/>
      <c r="K642" s="752"/>
      <c r="L642" s="752"/>
      <c r="M642" s="753"/>
      <c r="N642" s="492">
        <v>-26</v>
      </c>
      <c r="O642" s="493">
        <v>-324252.76</v>
      </c>
      <c r="P642" s="492">
        <v>0</v>
      </c>
    </row>
    <row r="643" spans="3:16">
      <c r="C643" s="484" t="s">
        <v>2673</v>
      </c>
      <c r="D643" s="485" t="s">
        <v>1710</v>
      </c>
      <c r="E643" s="485" t="s">
        <v>1711</v>
      </c>
      <c r="F643" s="486">
        <v>45980</v>
      </c>
      <c r="G643" s="485" t="s">
        <v>1712</v>
      </c>
      <c r="H643" s="485" t="s">
        <v>1713</v>
      </c>
      <c r="I643" s="485">
        <v>1050138</v>
      </c>
      <c r="J643" s="485" t="s">
        <v>2674</v>
      </c>
      <c r="K643" s="485" t="s">
        <v>1715</v>
      </c>
      <c r="L643" s="485">
        <v>89566</v>
      </c>
      <c r="M643" s="485" t="s">
        <v>2675</v>
      </c>
      <c r="N643" s="485">
        <v>-1</v>
      </c>
      <c r="O643" s="487">
        <v>-1309.8</v>
      </c>
      <c r="P643" s="485">
        <v>0</v>
      </c>
    </row>
    <row r="644" spans="3:16">
      <c r="C644" s="751" t="s">
        <v>2676</v>
      </c>
      <c r="D644" s="752"/>
      <c r="E644" s="752"/>
      <c r="F644" s="752"/>
      <c r="G644" s="752"/>
      <c r="H644" s="752"/>
      <c r="I644" s="752"/>
      <c r="J644" s="752"/>
      <c r="K644" s="752"/>
      <c r="L644" s="752"/>
      <c r="M644" s="753"/>
      <c r="N644" s="492">
        <v>-1</v>
      </c>
      <c r="O644" s="493">
        <v>-1309.8</v>
      </c>
      <c r="P644" s="492">
        <v>0</v>
      </c>
    </row>
    <row r="645" spans="3:16">
      <c r="C645" s="484" t="s">
        <v>2677</v>
      </c>
      <c r="D645" s="485" t="s">
        <v>1710</v>
      </c>
      <c r="E645" s="748" t="s">
        <v>1889</v>
      </c>
      <c r="F645" s="486">
        <v>45900</v>
      </c>
      <c r="G645" s="485" t="s">
        <v>1712</v>
      </c>
      <c r="H645" s="485" t="s">
        <v>1713</v>
      </c>
      <c r="I645" s="485">
        <v>1050132</v>
      </c>
      <c r="J645" s="485" t="s">
        <v>2678</v>
      </c>
      <c r="K645" s="485" t="s">
        <v>1715</v>
      </c>
      <c r="L645" s="485">
        <v>86259</v>
      </c>
      <c r="M645" s="485" t="s">
        <v>2679</v>
      </c>
      <c r="N645" s="485">
        <v>-2</v>
      </c>
      <c r="O645" s="485">
        <v>-226</v>
      </c>
      <c r="P645" s="485">
        <v>0</v>
      </c>
    </row>
    <row r="646" spans="3:16">
      <c r="C646" s="488" t="s">
        <v>2677</v>
      </c>
      <c r="D646" s="489" t="s">
        <v>1710</v>
      </c>
      <c r="E646" s="749"/>
      <c r="F646" s="490">
        <v>45907</v>
      </c>
      <c r="G646" s="489" t="s">
        <v>1712</v>
      </c>
      <c r="H646" s="489" t="s">
        <v>1713</v>
      </c>
      <c r="I646" s="489">
        <v>1050138</v>
      </c>
      <c r="J646" s="489" t="s">
        <v>2680</v>
      </c>
      <c r="K646" s="489" t="s">
        <v>1715</v>
      </c>
      <c r="L646" s="489">
        <v>86455</v>
      </c>
      <c r="M646" s="489" t="s">
        <v>2681</v>
      </c>
      <c r="N646" s="489">
        <v>-2</v>
      </c>
      <c r="O646" s="489">
        <v>-226</v>
      </c>
      <c r="P646" s="489">
        <v>0</v>
      </c>
    </row>
    <row r="647" spans="3:16">
      <c r="C647" s="488" t="s">
        <v>2677</v>
      </c>
      <c r="D647" s="489" t="s">
        <v>1710</v>
      </c>
      <c r="E647" s="749"/>
      <c r="F647" s="490">
        <v>45907</v>
      </c>
      <c r="G647" s="489" t="s">
        <v>1712</v>
      </c>
      <c r="H647" s="489" t="s">
        <v>1713</v>
      </c>
      <c r="I647" s="489">
        <v>1050138</v>
      </c>
      <c r="J647" s="489" t="s">
        <v>2100</v>
      </c>
      <c r="K647" s="489" t="s">
        <v>1715</v>
      </c>
      <c r="L647" s="489">
        <v>86458</v>
      </c>
      <c r="M647" s="489" t="s">
        <v>2681</v>
      </c>
      <c r="N647" s="489">
        <v>-2</v>
      </c>
      <c r="O647" s="489">
        <v>-226</v>
      </c>
      <c r="P647" s="489">
        <v>0</v>
      </c>
    </row>
    <row r="648" spans="3:16">
      <c r="C648" s="488" t="s">
        <v>2677</v>
      </c>
      <c r="D648" s="489" t="s">
        <v>1710</v>
      </c>
      <c r="E648" s="749"/>
      <c r="F648" s="490">
        <v>45992</v>
      </c>
      <c r="G648" s="489" t="s">
        <v>1712</v>
      </c>
      <c r="H648" s="489" t="s">
        <v>1713</v>
      </c>
      <c r="I648" s="489">
        <v>1050138</v>
      </c>
      <c r="J648" s="489" t="s">
        <v>2682</v>
      </c>
      <c r="K648" s="489" t="s">
        <v>1728</v>
      </c>
      <c r="L648" s="489">
        <v>90059</v>
      </c>
      <c r="M648" s="489" t="s">
        <v>2683</v>
      </c>
      <c r="N648" s="489">
        <v>-2</v>
      </c>
      <c r="O648" s="489">
        <v>-226</v>
      </c>
      <c r="P648" s="489">
        <v>0</v>
      </c>
    </row>
    <row r="649" spans="3:16">
      <c r="C649" s="488" t="s">
        <v>2677</v>
      </c>
      <c r="D649" s="489" t="s">
        <v>1710</v>
      </c>
      <c r="E649" s="749"/>
      <c r="F649" s="490">
        <v>45992</v>
      </c>
      <c r="G649" s="489" t="s">
        <v>1712</v>
      </c>
      <c r="H649" s="489" t="s">
        <v>1713</v>
      </c>
      <c r="I649" s="489">
        <v>1050138</v>
      </c>
      <c r="J649" s="489" t="s">
        <v>2684</v>
      </c>
      <c r="K649" s="489" t="s">
        <v>1715</v>
      </c>
      <c r="L649" s="489">
        <v>90061</v>
      </c>
      <c r="M649" s="489" t="s">
        <v>2683</v>
      </c>
      <c r="N649" s="489">
        <v>-2</v>
      </c>
      <c r="O649" s="489">
        <v>-226</v>
      </c>
      <c r="P649" s="489">
        <v>0</v>
      </c>
    </row>
    <row r="650" spans="3:16">
      <c r="C650" s="488" t="s">
        <v>2677</v>
      </c>
      <c r="D650" s="489" t="s">
        <v>1710</v>
      </c>
      <c r="E650" s="749"/>
      <c r="F650" s="490">
        <v>45992</v>
      </c>
      <c r="G650" s="489" t="s">
        <v>1712</v>
      </c>
      <c r="H650" s="489" t="s">
        <v>1713</v>
      </c>
      <c r="I650" s="489">
        <v>1050138</v>
      </c>
      <c r="J650" s="489" t="s">
        <v>2685</v>
      </c>
      <c r="K650" s="489" t="s">
        <v>1715</v>
      </c>
      <c r="L650" s="489">
        <v>90060</v>
      </c>
      <c r="M650" s="489" t="s">
        <v>2683</v>
      </c>
      <c r="N650" s="489">
        <v>-2</v>
      </c>
      <c r="O650" s="489">
        <v>-226</v>
      </c>
      <c r="P650" s="489">
        <v>0</v>
      </c>
    </row>
    <row r="651" spans="3:16">
      <c r="C651" s="488" t="s">
        <v>2677</v>
      </c>
      <c r="D651" s="489" t="s">
        <v>1710</v>
      </c>
      <c r="E651" s="749"/>
      <c r="F651" s="490">
        <v>45996</v>
      </c>
      <c r="G651" s="489" t="s">
        <v>1712</v>
      </c>
      <c r="H651" s="489" t="s">
        <v>1713</v>
      </c>
      <c r="I651" s="489">
        <v>1050138</v>
      </c>
      <c r="J651" s="489" t="s">
        <v>2682</v>
      </c>
      <c r="K651" s="489" t="s">
        <v>1728</v>
      </c>
      <c r="L651" s="489">
        <v>90373</v>
      </c>
      <c r="M651" s="489" t="s">
        <v>2686</v>
      </c>
      <c r="N651" s="489">
        <v>-2</v>
      </c>
      <c r="O651" s="489">
        <v>-226</v>
      </c>
      <c r="P651" s="489">
        <v>0</v>
      </c>
    </row>
    <row r="652" spans="3:16">
      <c r="C652" s="488" t="s">
        <v>2677</v>
      </c>
      <c r="D652" s="489" t="s">
        <v>1710</v>
      </c>
      <c r="E652" s="750"/>
      <c r="F652" s="490">
        <v>46016</v>
      </c>
      <c r="G652" s="489" t="s">
        <v>1712</v>
      </c>
      <c r="H652" s="489" t="s">
        <v>1713</v>
      </c>
      <c r="I652" s="489">
        <v>1050138</v>
      </c>
      <c r="J652" s="489" t="s">
        <v>2687</v>
      </c>
      <c r="K652" s="489" t="s">
        <v>1728</v>
      </c>
      <c r="L652" s="489">
        <v>91144</v>
      </c>
      <c r="M652" s="489" t="s">
        <v>2688</v>
      </c>
      <c r="N652" s="489">
        <v>-6</v>
      </c>
      <c r="O652" s="489">
        <v>-678</v>
      </c>
      <c r="P652" s="489">
        <v>0</v>
      </c>
    </row>
    <row r="653" spans="3:16">
      <c r="C653" s="751" t="s">
        <v>2689</v>
      </c>
      <c r="D653" s="752"/>
      <c r="E653" s="752"/>
      <c r="F653" s="752"/>
      <c r="G653" s="752"/>
      <c r="H653" s="752"/>
      <c r="I653" s="752"/>
      <c r="J653" s="752"/>
      <c r="K653" s="752"/>
      <c r="L653" s="752"/>
      <c r="M653" s="753"/>
      <c r="N653" s="492">
        <v>-20</v>
      </c>
      <c r="O653" s="493">
        <v>-2260</v>
      </c>
      <c r="P653" s="492">
        <v>0</v>
      </c>
    </row>
    <row r="654" spans="3:16">
      <c r="C654" s="484" t="s">
        <v>2690</v>
      </c>
      <c r="D654" s="485" t="s">
        <v>1710</v>
      </c>
      <c r="E654" s="748" t="s">
        <v>2691</v>
      </c>
      <c r="F654" s="486">
        <v>45840</v>
      </c>
      <c r="G654" s="485" t="s">
        <v>1712</v>
      </c>
      <c r="H654" s="485" t="s">
        <v>1713</v>
      </c>
      <c r="I654" s="485">
        <v>1050215</v>
      </c>
      <c r="J654" s="485" t="s">
        <v>2692</v>
      </c>
      <c r="K654" s="485" t="s">
        <v>1715</v>
      </c>
      <c r="L654" s="485">
        <v>83718</v>
      </c>
      <c r="M654" s="485" t="s">
        <v>2693</v>
      </c>
      <c r="N654" s="487">
        <v>-3500</v>
      </c>
      <c r="O654" s="487">
        <v>-14298.2</v>
      </c>
      <c r="P654" s="485">
        <v>0</v>
      </c>
    </row>
    <row r="655" spans="3:16">
      <c r="C655" s="488" t="s">
        <v>2690</v>
      </c>
      <c r="D655" s="489" t="s">
        <v>1710</v>
      </c>
      <c r="E655" s="749"/>
      <c r="F655" s="490">
        <v>45863</v>
      </c>
      <c r="G655" s="489" t="s">
        <v>1712</v>
      </c>
      <c r="H655" s="489" t="s">
        <v>1713</v>
      </c>
      <c r="I655" s="489">
        <v>1050215</v>
      </c>
      <c r="J655" s="489" t="s">
        <v>2694</v>
      </c>
      <c r="K655" s="489" t="s">
        <v>1715</v>
      </c>
      <c r="L655" s="489">
        <v>84743</v>
      </c>
      <c r="M655" s="489" t="s">
        <v>2695</v>
      </c>
      <c r="N655" s="491">
        <v>-4200</v>
      </c>
      <c r="O655" s="491">
        <v>-17184.72</v>
      </c>
      <c r="P655" s="489">
        <v>0</v>
      </c>
    </row>
    <row r="656" spans="3:16">
      <c r="C656" s="488" t="s">
        <v>2690</v>
      </c>
      <c r="D656" s="489" t="s">
        <v>1710</v>
      </c>
      <c r="E656" s="749"/>
      <c r="F656" s="490">
        <v>45867</v>
      </c>
      <c r="G656" s="489" t="s">
        <v>1712</v>
      </c>
      <c r="H656" s="489" t="s">
        <v>1713</v>
      </c>
      <c r="I656" s="489">
        <v>1050215</v>
      </c>
      <c r="J656" s="489" t="s">
        <v>2694</v>
      </c>
      <c r="K656" s="489" t="s">
        <v>1715</v>
      </c>
      <c r="L656" s="489">
        <v>84880</v>
      </c>
      <c r="M656" s="489" t="s">
        <v>2696</v>
      </c>
      <c r="N656" s="491">
        <v>-1800</v>
      </c>
      <c r="O656" s="491">
        <v>-7364.88</v>
      </c>
      <c r="P656" s="489">
        <v>0</v>
      </c>
    </row>
    <row r="657" spans="3:16">
      <c r="C657" s="488" t="s">
        <v>2690</v>
      </c>
      <c r="D657" s="489" t="s">
        <v>1710</v>
      </c>
      <c r="E657" s="749"/>
      <c r="F657" s="490">
        <v>45883</v>
      </c>
      <c r="G657" s="489" t="s">
        <v>1712</v>
      </c>
      <c r="H657" s="489" t="s">
        <v>1713</v>
      </c>
      <c r="I657" s="489">
        <v>1050215</v>
      </c>
      <c r="J657" s="489" t="s">
        <v>2697</v>
      </c>
      <c r="K657" s="489" t="s">
        <v>1728</v>
      </c>
      <c r="L657" s="489">
        <v>85611</v>
      </c>
      <c r="M657" s="489" t="s">
        <v>2698</v>
      </c>
      <c r="N657" s="491">
        <v>-3812</v>
      </c>
      <c r="O657" s="491">
        <v>-15607.47</v>
      </c>
      <c r="P657" s="489">
        <v>0</v>
      </c>
    </row>
    <row r="658" spans="3:16">
      <c r="C658" s="488" t="s">
        <v>2690</v>
      </c>
      <c r="D658" s="489" t="s">
        <v>1710</v>
      </c>
      <c r="E658" s="749"/>
      <c r="F658" s="490">
        <v>45891</v>
      </c>
      <c r="G658" s="489" t="s">
        <v>1712</v>
      </c>
      <c r="H658" s="489" t="s">
        <v>1713</v>
      </c>
      <c r="I658" s="489">
        <v>1050215</v>
      </c>
      <c r="J658" s="489" t="s">
        <v>2699</v>
      </c>
      <c r="K658" s="489" t="s">
        <v>1728</v>
      </c>
      <c r="L658" s="489">
        <v>85922</v>
      </c>
      <c r="M658" s="489" t="s">
        <v>2700</v>
      </c>
      <c r="N658" s="491">
        <v>-2200</v>
      </c>
      <c r="O658" s="491">
        <v>-9007.4599999999991</v>
      </c>
      <c r="P658" s="489">
        <v>0</v>
      </c>
    </row>
    <row r="659" spans="3:16">
      <c r="C659" s="488" t="s">
        <v>2690</v>
      </c>
      <c r="D659" s="489" t="s">
        <v>1710</v>
      </c>
      <c r="E659" s="750"/>
      <c r="F659" s="490">
        <v>45994</v>
      </c>
      <c r="G659" s="489" t="s">
        <v>1712</v>
      </c>
      <c r="H659" s="489" t="s">
        <v>1713</v>
      </c>
      <c r="I659" s="489">
        <v>1050214</v>
      </c>
      <c r="J659" s="489" t="s">
        <v>2701</v>
      </c>
      <c r="K659" s="489" t="s">
        <v>1728</v>
      </c>
      <c r="L659" s="489">
        <v>90276</v>
      </c>
      <c r="M659" s="489" t="s">
        <v>2702</v>
      </c>
      <c r="N659" s="491">
        <v>-3812</v>
      </c>
      <c r="O659" s="491">
        <v>-15610.14</v>
      </c>
      <c r="P659" s="489">
        <v>0</v>
      </c>
    </row>
    <row r="660" spans="3:16">
      <c r="C660" s="751" t="s">
        <v>2703</v>
      </c>
      <c r="D660" s="752"/>
      <c r="E660" s="752"/>
      <c r="F660" s="752"/>
      <c r="G660" s="752"/>
      <c r="H660" s="752"/>
      <c r="I660" s="752"/>
      <c r="J660" s="752"/>
      <c r="K660" s="752"/>
      <c r="L660" s="752"/>
      <c r="M660" s="753"/>
      <c r="N660" s="493">
        <v>-19324</v>
      </c>
      <c r="O660" s="493">
        <v>-79072.87</v>
      </c>
      <c r="P660" s="492">
        <v>0</v>
      </c>
    </row>
    <row r="661" spans="3:16">
      <c r="C661" s="484" t="s">
        <v>2704</v>
      </c>
      <c r="D661" s="485" t="s">
        <v>1710</v>
      </c>
      <c r="E661" s="748" t="s">
        <v>1889</v>
      </c>
      <c r="F661" s="486">
        <v>45935</v>
      </c>
      <c r="G661" s="485" t="s">
        <v>1712</v>
      </c>
      <c r="H661" s="485" t="s">
        <v>1713</v>
      </c>
      <c r="I661" s="485">
        <v>1050138</v>
      </c>
      <c r="J661" s="485" t="s">
        <v>2338</v>
      </c>
      <c r="K661" s="485" t="s">
        <v>1715</v>
      </c>
      <c r="L661" s="485">
        <v>87533</v>
      </c>
      <c r="M661" s="485" t="s">
        <v>2082</v>
      </c>
      <c r="N661" s="485">
        <v>-2</v>
      </c>
      <c r="O661" s="485">
        <v>-127.16</v>
      </c>
      <c r="P661" s="485">
        <v>0</v>
      </c>
    </row>
    <row r="662" spans="3:16">
      <c r="C662" s="488" t="s">
        <v>2704</v>
      </c>
      <c r="D662" s="489" t="s">
        <v>1710</v>
      </c>
      <c r="E662" s="749"/>
      <c r="F662" s="490">
        <v>45935</v>
      </c>
      <c r="G662" s="489" t="s">
        <v>1712</v>
      </c>
      <c r="H662" s="489" t="s">
        <v>1713</v>
      </c>
      <c r="I662" s="489">
        <v>1050138</v>
      </c>
      <c r="J662" s="489" t="s">
        <v>2680</v>
      </c>
      <c r="K662" s="489" t="s">
        <v>1715</v>
      </c>
      <c r="L662" s="489">
        <v>87573</v>
      </c>
      <c r="M662" s="489" t="s">
        <v>2705</v>
      </c>
      <c r="N662" s="489">
        <v>-2</v>
      </c>
      <c r="O662" s="489">
        <v>-127.16</v>
      </c>
      <c r="P662" s="489">
        <v>0</v>
      </c>
    </row>
    <row r="663" spans="3:16">
      <c r="C663" s="488" t="s">
        <v>2704</v>
      </c>
      <c r="D663" s="489" t="s">
        <v>1710</v>
      </c>
      <c r="E663" s="750"/>
      <c r="F663" s="490">
        <v>45938</v>
      </c>
      <c r="G663" s="489" t="s">
        <v>1712</v>
      </c>
      <c r="H663" s="489" t="s">
        <v>1713</v>
      </c>
      <c r="I663" s="489">
        <v>1050130</v>
      </c>
      <c r="J663" s="489" t="s">
        <v>2706</v>
      </c>
      <c r="K663" s="489" t="s">
        <v>1720</v>
      </c>
      <c r="L663" s="489">
        <v>87744</v>
      </c>
      <c r="M663" s="489" t="s">
        <v>2615</v>
      </c>
      <c r="N663" s="489">
        <v>-1</v>
      </c>
      <c r="O663" s="489">
        <v>-63.58</v>
      </c>
      <c r="P663" s="489">
        <v>0</v>
      </c>
    </row>
    <row r="664" spans="3:16">
      <c r="C664" s="751" t="s">
        <v>2707</v>
      </c>
      <c r="D664" s="752"/>
      <c r="E664" s="752"/>
      <c r="F664" s="752"/>
      <c r="G664" s="752"/>
      <c r="H664" s="752"/>
      <c r="I664" s="752"/>
      <c r="J664" s="752"/>
      <c r="K664" s="752"/>
      <c r="L664" s="752"/>
      <c r="M664" s="753"/>
      <c r="N664" s="492">
        <v>-5</v>
      </c>
      <c r="O664" s="492">
        <v>-317.89999999999998</v>
      </c>
      <c r="P664" s="492">
        <v>0</v>
      </c>
    </row>
    <row r="665" spans="3:16">
      <c r="C665" s="484" t="s">
        <v>2708</v>
      </c>
      <c r="D665" s="485" t="s">
        <v>1710</v>
      </c>
      <c r="E665" s="748" t="s">
        <v>1889</v>
      </c>
      <c r="F665" s="486">
        <v>45920</v>
      </c>
      <c r="G665" s="485" t="s">
        <v>1712</v>
      </c>
      <c r="H665" s="485" t="s">
        <v>1713</v>
      </c>
      <c r="I665" s="485">
        <v>1050138</v>
      </c>
      <c r="J665" s="485" t="s">
        <v>2680</v>
      </c>
      <c r="K665" s="485" t="s">
        <v>1715</v>
      </c>
      <c r="L665" s="485">
        <v>87003</v>
      </c>
      <c r="M665" s="485" t="s">
        <v>1973</v>
      </c>
      <c r="N665" s="485">
        <v>-6</v>
      </c>
      <c r="O665" s="485">
        <v>-381.48</v>
      </c>
      <c r="P665" s="485">
        <v>0</v>
      </c>
    </row>
    <row r="666" spans="3:16">
      <c r="C666" s="488" t="s">
        <v>2708</v>
      </c>
      <c r="D666" s="489" t="s">
        <v>1710</v>
      </c>
      <c r="E666" s="749"/>
      <c r="F666" s="490">
        <v>45937</v>
      </c>
      <c r="G666" s="489" t="s">
        <v>1712</v>
      </c>
      <c r="H666" s="489" t="s">
        <v>1713</v>
      </c>
      <c r="I666" s="489">
        <v>1050138</v>
      </c>
      <c r="J666" s="489" t="s">
        <v>2338</v>
      </c>
      <c r="K666" s="489" t="s">
        <v>1728</v>
      </c>
      <c r="L666" s="489">
        <v>87004</v>
      </c>
      <c r="M666" s="489" t="s">
        <v>2709</v>
      </c>
      <c r="N666" s="489">
        <v>-4</v>
      </c>
      <c r="O666" s="489">
        <v>-254.32</v>
      </c>
      <c r="P666" s="489">
        <v>0</v>
      </c>
    </row>
    <row r="667" spans="3:16">
      <c r="C667" s="488" t="s">
        <v>2708</v>
      </c>
      <c r="D667" s="489" t="s">
        <v>1710</v>
      </c>
      <c r="E667" s="749"/>
      <c r="F667" s="490">
        <v>45938</v>
      </c>
      <c r="G667" s="489" t="s">
        <v>1712</v>
      </c>
      <c r="H667" s="489" t="s">
        <v>1713</v>
      </c>
      <c r="I667" s="489">
        <v>1050130</v>
      </c>
      <c r="J667" s="489" t="s">
        <v>2616</v>
      </c>
      <c r="K667" s="489" t="s">
        <v>1720</v>
      </c>
      <c r="L667" s="489">
        <v>87742</v>
      </c>
      <c r="M667" s="489" t="s">
        <v>2615</v>
      </c>
      <c r="N667" s="489">
        <v>-1</v>
      </c>
      <c r="O667" s="489">
        <v>-63.58</v>
      </c>
      <c r="P667" s="489">
        <v>0</v>
      </c>
    </row>
    <row r="668" spans="3:16">
      <c r="C668" s="488" t="s">
        <v>2708</v>
      </c>
      <c r="D668" s="489" t="s">
        <v>1710</v>
      </c>
      <c r="E668" s="749"/>
      <c r="F668" s="490">
        <v>45938</v>
      </c>
      <c r="G668" s="489" t="s">
        <v>1712</v>
      </c>
      <c r="H668" s="489" t="s">
        <v>1713</v>
      </c>
      <c r="I668" s="489">
        <v>1050130</v>
      </c>
      <c r="J668" s="489" t="s">
        <v>2614</v>
      </c>
      <c r="K668" s="489" t="s">
        <v>1720</v>
      </c>
      <c r="L668" s="489">
        <v>87743</v>
      </c>
      <c r="M668" s="489" t="s">
        <v>2615</v>
      </c>
      <c r="N668" s="489">
        <v>-1</v>
      </c>
      <c r="O668" s="489">
        <v>-63.58</v>
      </c>
      <c r="P668" s="489">
        <v>0</v>
      </c>
    </row>
    <row r="669" spans="3:16">
      <c r="C669" s="488" t="s">
        <v>2708</v>
      </c>
      <c r="D669" s="489" t="s">
        <v>1710</v>
      </c>
      <c r="E669" s="749"/>
      <c r="F669" s="490">
        <v>45938</v>
      </c>
      <c r="G669" s="489" t="s">
        <v>1712</v>
      </c>
      <c r="H669" s="489" t="s">
        <v>1713</v>
      </c>
      <c r="I669" s="489">
        <v>1050138</v>
      </c>
      <c r="J669" s="489" t="s">
        <v>2617</v>
      </c>
      <c r="K669" s="489" t="s">
        <v>1728</v>
      </c>
      <c r="L669" s="489">
        <v>87729</v>
      </c>
      <c r="M669" s="489" t="s">
        <v>2618</v>
      </c>
      <c r="N669" s="489">
        <v>-1</v>
      </c>
      <c r="O669" s="489">
        <v>-63.58</v>
      </c>
      <c r="P669" s="489">
        <v>0</v>
      </c>
    </row>
    <row r="670" spans="3:16">
      <c r="C670" s="488" t="s">
        <v>2708</v>
      </c>
      <c r="D670" s="489" t="s">
        <v>1710</v>
      </c>
      <c r="E670" s="750"/>
      <c r="F670" s="490">
        <v>45938</v>
      </c>
      <c r="G670" s="489" t="s">
        <v>1712</v>
      </c>
      <c r="H670" s="489" t="s">
        <v>1713</v>
      </c>
      <c r="I670" s="489">
        <v>1050130</v>
      </c>
      <c r="J670" s="489" t="s">
        <v>2706</v>
      </c>
      <c r="K670" s="489" t="s">
        <v>1715</v>
      </c>
      <c r="L670" s="489">
        <v>87744</v>
      </c>
      <c r="M670" s="489" t="s">
        <v>2615</v>
      </c>
      <c r="N670" s="489">
        <v>-1</v>
      </c>
      <c r="O670" s="489">
        <v>-63.58</v>
      </c>
      <c r="P670" s="489">
        <v>0</v>
      </c>
    </row>
    <row r="671" spans="3:16">
      <c r="C671" s="751" t="s">
        <v>2710</v>
      </c>
      <c r="D671" s="752"/>
      <c r="E671" s="752"/>
      <c r="F671" s="752"/>
      <c r="G671" s="752"/>
      <c r="H671" s="752"/>
      <c r="I671" s="752"/>
      <c r="J671" s="752"/>
      <c r="K671" s="752"/>
      <c r="L671" s="752"/>
      <c r="M671" s="753"/>
      <c r="N671" s="492">
        <v>-14</v>
      </c>
      <c r="O671" s="492">
        <v>-890.12</v>
      </c>
      <c r="P671" s="492">
        <v>0</v>
      </c>
    </row>
    <row r="672" spans="3:16">
      <c r="C672" s="484" t="s">
        <v>2711</v>
      </c>
      <c r="D672" s="485" t="s">
        <v>1710</v>
      </c>
      <c r="E672" s="485" t="s">
        <v>1889</v>
      </c>
      <c r="F672" s="486">
        <v>45986</v>
      </c>
      <c r="G672" s="485" t="s">
        <v>1712</v>
      </c>
      <c r="H672" s="485" t="s">
        <v>1713</v>
      </c>
      <c r="I672" s="485">
        <v>1050132</v>
      </c>
      <c r="J672" s="485" t="s">
        <v>2712</v>
      </c>
      <c r="K672" s="485" t="s">
        <v>1715</v>
      </c>
      <c r="L672" s="485">
        <v>78527</v>
      </c>
      <c r="M672" s="485" t="s">
        <v>2713</v>
      </c>
      <c r="N672" s="485">
        <v>-1</v>
      </c>
      <c r="O672" s="487">
        <v>-5770</v>
      </c>
      <c r="P672" s="485">
        <v>0</v>
      </c>
    </row>
    <row r="673" spans="3:16">
      <c r="C673" s="751" t="s">
        <v>2714</v>
      </c>
      <c r="D673" s="752"/>
      <c r="E673" s="752"/>
      <c r="F673" s="752"/>
      <c r="G673" s="752"/>
      <c r="H673" s="752"/>
      <c r="I673" s="752"/>
      <c r="J673" s="752"/>
      <c r="K673" s="752"/>
      <c r="L673" s="752"/>
      <c r="M673" s="753"/>
      <c r="N673" s="492">
        <v>-1</v>
      </c>
      <c r="O673" s="493">
        <v>-5770</v>
      </c>
      <c r="P673" s="492">
        <v>0</v>
      </c>
    </row>
    <row r="674" spans="3:16">
      <c r="C674" s="484" t="s">
        <v>2715</v>
      </c>
      <c r="D674" s="485" t="s">
        <v>1710</v>
      </c>
      <c r="E674" s="748" t="s">
        <v>1711</v>
      </c>
      <c r="F674" s="486">
        <v>45843</v>
      </c>
      <c r="G674" s="485" t="s">
        <v>1712</v>
      </c>
      <c r="H674" s="485" t="s">
        <v>1713</v>
      </c>
      <c r="I674" s="485">
        <v>1050132</v>
      </c>
      <c r="J674" s="485" t="s">
        <v>2716</v>
      </c>
      <c r="K674" s="485" t="s">
        <v>1728</v>
      </c>
      <c r="L674" s="485">
        <v>83825</v>
      </c>
      <c r="M674" s="485" t="s">
        <v>2717</v>
      </c>
      <c r="N674" s="485">
        <v>-1</v>
      </c>
      <c r="O674" s="487">
        <v>-4303.5</v>
      </c>
      <c r="P674" s="485">
        <v>0</v>
      </c>
    </row>
    <row r="675" spans="3:16">
      <c r="C675" s="488" t="s">
        <v>2715</v>
      </c>
      <c r="D675" s="489" t="s">
        <v>1710</v>
      </c>
      <c r="E675" s="749"/>
      <c r="F675" s="490">
        <v>45856</v>
      </c>
      <c r="G675" s="489" t="s">
        <v>1712</v>
      </c>
      <c r="H675" s="489" t="s">
        <v>1713</v>
      </c>
      <c r="I675" s="489">
        <v>1050132</v>
      </c>
      <c r="J675" s="489" t="s">
        <v>2718</v>
      </c>
      <c r="K675" s="489" t="s">
        <v>1715</v>
      </c>
      <c r="L675" s="489">
        <v>84373</v>
      </c>
      <c r="M675" s="489" t="s">
        <v>2719</v>
      </c>
      <c r="N675" s="489">
        <v>-1</v>
      </c>
      <c r="O675" s="491">
        <v>-4303.5</v>
      </c>
      <c r="P675" s="489">
        <v>0</v>
      </c>
    </row>
    <row r="676" spans="3:16">
      <c r="C676" s="488" t="s">
        <v>2715</v>
      </c>
      <c r="D676" s="489" t="s">
        <v>1710</v>
      </c>
      <c r="E676" s="749"/>
      <c r="F676" s="490">
        <v>45870</v>
      </c>
      <c r="G676" s="489" t="s">
        <v>1712</v>
      </c>
      <c r="H676" s="489" t="s">
        <v>1713</v>
      </c>
      <c r="I676" s="489">
        <v>1050132</v>
      </c>
      <c r="J676" s="489" t="s">
        <v>2287</v>
      </c>
      <c r="K676" s="489" t="s">
        <v>1728</v>
      </c>
      <c r="L676" s="489">
        <v>85030</v>
      </c>
      <c r="M676" s="489" t="s">
        <v>2720</v>
      </c>
      <c r="N676" s="489">
        <v>-1</v>
      </c>
      <c r="O676" s="491">
        <v>-4303.5</v>
      </c>
      <c r="P676" s="489">
        <v>0</v>
      </c>
    </row>
    <row r="677" spans="3:16">
      <c r="C677" s="488" t="s">
        <v>2715</v>
      </c>
      <c r="D677" s="489" t="s">
        <v>1710</v>
      </c>
      <c r="E677" s="749"/>
      <c r="F677" s="490">
        <v>45873</v>
      </c>
      <c r="G677" s="489" t="s">
        <v>1712</v>
      </c>
      <c r="H677" s="489" t="s">
        <v>1713</v>
      </c>
      <c r="I677" s="489">
        <v>1050132</v>
      </c>
      <c r="J677" s="489" t="s">
        <v>2287</v>
      </c>
      <c r="K677" s="489" t="s">
        <v>1715</v>
      </c>
      <c r="L677" s="489">
        <v>85150</v>
      </c>
      <c r="M677" s="489" t="s">
        <v>2721</v>
      </c>
      <c r="N677" s="489">
        <v>-3</v>
      </c>
      <c r="O677" s="491">
        <v>-12910.5</v>
      </c>
      <c r="P677" s="489">
        <v>0</v>
      </c>
    </row>
    <row r="678" spans="3:16">
      <c r="C678" s="488" t="s">
        <v>2715</v>
      </c>
      <c r="D678" s="489" t="s">
        <v>1710</v>
      </c>
      <c r="E678" s="749"/>
      <c r="F678" s="490">
        <v>45882</v>
      </c>
      <c r="G678" s="489" t="s">
        <v>1712</v>
      </c>
      <c r="H678" s="489" t="s">
        <v>1713</v>
      </c>
      <c r="I678" s="489">
        <v>1050132</v>
      </c>
      <c r="J678" s="489" t="s">
        <v>2722</v>
      </c>
      <c r="K678" s="489" t="s">
        <v>1715</v>
      </c>
      <c r="L678" s="489">
        <v>85516</v>
      </c>
      <c r="M678" s="489" t="s">
        <v>2315</v>
      </c>
      <c r="N678" s="489">
        <v>-4</v>
      </c>
      <c r="O678" s="491">
        <v>-17214</v>
      </c>
      <c r="P678" s="489">
        <v>0</v>
      </c>
    </row>
    <row r="679" spans="3:16">
      <c r="C679" s="488" t="s">
        <v>2715</v>
      </c>
      <c r="D679" s="489" t="s">
        <v>1710</v>
      </c>
      <c r="E679" s="749"/>
      <c r="F679" s="490">
        <v>45923</v>
      </c>
      <c r="G679" s="489" t="s">
        <v>1712</v>
      </c>
      <c r="H679" s="489" t="s">
        <v>1713</v>
      </c>
      <c r="I679" s="489">
        <v>1050132</v>
      </c>
      <c r="J679" s="489" t="s">
        <v>2723</v>
      </c>
      <c r="K679" s="489" t="s">
        <v>1728</v>
      </c>
      <c r="L679" s="489">
        <v>87177</v>
      </c>
      <c r="M679" s="489" t="s">
        <v>2724</v>
      </c>
      <c r="N679" s="489">
        <v>-4</v>
      </c>
      <c r="O679" s="491">
        <v>-17214</v>
      </c>
      <c r="P679" s="489">
        <v>0</v>
      </c>
    </row>
    <row r="680" spans="3:16">
      <c r="C680" s="488" t="s">
        <v>2715</v>
      </c>
      <c r="D680" s="489" t="s">
        <v>1710</v>
      </c>
      <c r="E680" s="749"/>
      <c r="F680" s="490">
        <v>45939</v>
      </c>
      <c r="G680" s="489" t="s">
        <v>1712</v>
      </c>
      <c r="H680" s="489" t="s">
        <v>1713</v>
      </c>
      <c r="I680" s="489">
        <v>1050132</v>
      </c>
      <c r="J680" s="489" t="s">
        <v>2725</v>
      </c>
      <c r="K680" s="489" t="s">
        <v>1728</v>
      </c>
      <c r="L680" s="489">
        <v>87788</v>
      </c>
      <c r="M680" s="489" t="s">
        <v>2726</v>
      </c>
      <c r="N680" s="489">
        <v>-2</v>
      </c>
      <c r="O680" s="491">
        <v>-8607</v>
      </c>
      <c r="P680" s="489">
        <v>0</v>
      </c>
    </row>
    <row r="681" spans="3:16">
      <c r="C681" s="488" t="s">
        <v>2715</v>
      </c>
      <c r="D681" s="489" t="s">
        <v>1710</v>
      </c>
      <c r="E681" s="749"/>
      <c r="F681" s="490">
        <v>45993</v>
      </c>
      <c r="G681" s="489" t="s">
        <v>1712</v>
      </c>
      <c r="H681" s="489" t="s">
        <v>1713</v>
      </c>
      <c r="I681" s="489">
        <v>1050132</v>
      </c>
      <c r="J681" s="489" t="s">
        <v>2090</v>
      </c>
      <c r="K681" s="489" t="s">
        <v>1728</v>
      </c>
      <c r="L681" s="489">
        <v>90212</v>
      </c>
      <c r="M681" s="489" t="s">
        <v>2727</v>
      </c>
      <c r="N681" s="489">
        <v>-4</v>
      </c>
      <c r="O681" s="491">
        <v>-17214</v>
      </c>
      <c r="P681" s="489">
        <v>0</v>
      </c>
    </row>
    <row r="682" spans="3:16">
      <c r="C682" s="488" t="s">
        <v>2715</v>
      </c>
      <c r="D682" s="489" t="s">
        <v>1710</v>
      </c>
      <c r="E682" s="750"/>
      <c r="F682" s="490">
        <v>46017</v>
      </c>
      <c r="G682" s="489" t="s">
        <v>1712</v>
      </c>
      <c r="H682" s="489" t="s">
        <v>1713</v>
      </c>
      <c r="I682" s="489">
        <v>1050132</v>
      </c>
      <c r="J682" s="489" t="s">
        <v>2728</v>
      </c>
      <c r="K682" s="489" t="s">
        <v>1728</v>
      </c>
      <c r="L682" s="489">
        <v>91161</v>
      </c>
      <c r="M682" s="489" t="s">
        <v>2729</v>
      </c>
      <c r="N682" s="489">
        <v>-2</v>
      </c>
      <c r="O682" s="491">
        <v>-8607</v>
      </c>
      <c r="P682" s="489">
        <v>0</v>
      </c>
    </row>
    <row r="683" spans="3:16">
      <c r="C683" s="751" t="s">
        <v>2730</v>
      </c>
      <c r="D683" s="752"/>
      <c r="E683" s="752"/>
      <c r="F683" s="752"/>
      <c r="G683" s="752"/>
      <c r="H683" s="752"/>
      <c r="I683" s="752"/>
      <c r="J683" s="752"/>
      <c r="K683" s="752"/>
      <c r="L683" s="752"/>
      <c r="M683" s="753"/>
      <c r="N683" s="492">
        <v>-22</v>
      </c>
      <c r="O683" s="493">
        <v>-94677</v>
      </c>
      <c r="P683" s="492">
        <v>0</v>
      </c>
    </row>
    <row r="684" spans="3:16">
      <c r="C684" s="484" t="s">
        <v>2731</v>
      </c>
      <c r="D684" s="485" t="s">
        <v>1710</v>
      </c>
      <c r="E684" s="748" t="s">
        <v>2691</v>
      </c>
      <c r="F684" s="486">
        <v>45863</v>
      </c>
      <c r="G684" s="485" t="s">
        <v>1712</v>
      </c>
      <c r="H684" s="485" t="s">
        <v>1713</v>
      </c>
      <c r="I684" s="485">
        <v>1050214</v>
      </c>
      <c r="J684" s="485" t="s">
        <v>2534</v>
      </c>
      <c r="K684" s="485" t="s">
        <v>1728</v>
      </c>
      <c r="L684" s="485">
        <v>84742</v>
      </c>
      <c r="M684" s="485" t="s">
        <v>2732</v>
      </c>
      <c r="N684" s="487">
        <v>-3850</v>
      </c>
      <c r="O684" s="487">
        <v>-17325</v>
      </c>
      <c r="P684" s="485">
        <v>0</v>
      </c>
    </row>
    <row r="685" spans="3:16">
      <c r="C685" s="488" t="s">
        <v>2731</v>
      </c>
      <c r="D685" s="489" t="s">
        <v>1710</v>
      </c>
      <c r="E685" s="749"/>
      <c r="F685" s="490">
        <v>45868</v>
      </c>
      <c r="G685" s="489" t="s">
        <v>1712</v>
      </c>
      <c r="H685" s="489" t="s">
        <v>1713</v>
      </c>
      <c r="I685" s="489">
        <v>1050214</v>
      </c>
      <c r="J685" s="489" t="s">
        <v>2534</v>
      </c>
      <c r="K685" s="489" t="s">
        <v>1715</v>
      </c>
      <c r="L685" s="489">
        <v>84879</v>
      </c>
      <c r="M685" s="489" t="s">
        <v>2733</v>
      </c>
      <c r="N685" s="491">
        <v>-2150</v>
      </c>
      <c r="O685" s="491">
        <v>-9675</v>
      </c>
      <c r="P685" s="489">
        <v>0</v>
      </c>
    </row>
    <row r="686" spans="3:16">
      <c r="C686" s="488" t="s">
        <v>2731</v>
      </c>
      <c r="D686" s="489" t="s">
        <v>1710</v>
      </c>
      <c r="E686" s="750"/>
      <c r="F686" s="490">
        <v>45891</v>
      </c>
      <c r="G686" s="489" t="s">
        <v>1712</v>
      </c>
      <c r="H686" s="489" t="s">
        <v>1713</v>
      </c>
      <c r="I686" s="489">
        <v>1050215</v>
      </c>
      <c r="J686" s="489" t="s">
        <v>2699</v>
      </c>
      <c r="K686" s="489" t="s">
        <v>1723</v>
      </c>
      <c r="L686" s="489">
        <v>85922</v>
      </c>
      <c r="M686" s="489" t="s">
        <v>2700</v>
      </c>
      <c r="N686" s="491">
        <v>-1000</v>
      </c>
      <c r="O686" s="491">
        <v>-4500</v>
      </c>
      <c r="P686" s="489">
        <v>0</v>
      </c>
    </row>
    <row r="687" spans="3:16">
      <c r="C687" s="751" t="s">
        <v>2734</v>
      </c>
      <c r="D687" s="752"/>
      <c r="E687" s="752"/>
      <c r="F687" s="752"/>
      <c r="G687" s="752"/>
      <c r="H687" s="752"/>
      <c r="I687" s="752"/>
      <c r="J687" s="752"/>
      <c r="K687" s="752"/>
      <c r="L687" s="752"/>
      <c r="M687" s="753"/>
      <c r="N687" s="493">
        <v>-7000</v>
      </c>
      <c r="O687" s="493">
        <v>-31500</v>
      </c>
      <c r="P687" s="492">
        <v>0</v>
      </c>
    </row>
    <row r="688" spans="3:16">
      <c r="C688" s="484" t="s">
        <v>2735</v>
      </c>
      <c r="D688" s="485" t="s">
        <v>1710</v>
      </c>
      <c r="E688" s="748" t="s">
        <v>1889</v>
      </c>
      <c r="F688" s="486">
        <v>45933</v>
      </c>
      <c r="G688" s="485" t="s">
        <v>1712</v>
      </c>
      <c r="H688" s="485" t="s">
        <v>1713</v>
      </c>
      <c r="I688" s="485">
        <v>1050132</v>
      </c>
      <c r="J688" s="485" t="s">
        <v>2736</v>
      </c>
      <c r="K688" s="485" t="s">
        <v>1728</v>
      </c>
      <c r="L688" s="485">
        <v>87524</v>
      </c>
      <c r="M688" s="485" t="s">
        <v>2737</v>
      </c>
      <c r="N688" s="485">
        <v>-1</v>
      </c>
      <c r="O688" s="487">
        <v>-19839.97</v>
      </c>
      <c r="P688" s="485">
        <v>0</v>
      </c>
    </row>
    <row r="689" spans="3:16">
      <c r="C689" s="488" t="s">
        <v>2735</v>
      </c>
      <c r="D689" s="489" t="s">
        <v>1710</v>
      </c>
      <c r="E689" s="750"/>
      <c r="F689" s="490">
        <v>45952</v>
      </c>
      <c r="G689" s="489" t="s">
        <v>1712</v>
      </c>
      <c r="H689" s="489" t="s">
        <v>1713</v>
      </c>
      <c r="I689" s="489">
        <v>1050132</v>
      </c>
      <c r="J689" s="489" t="s">
        <v>2738</v>
      </c>
      <c r="K689" s="489" t="s">
        <v>1728</v>
      </c>
      <c r="L689" s="489">
        <v>88376</v>
      </c>
      <c r="M689" s="489" t="s">
        <v>2739</v>
      </c>
      <c r="N689" s="489">
        <v>-1</v>
      </c>
      <c r="O689" s="491">
        <v>-19839.98</v>
      </c>
      <c r="P689" s="489">
        <v>0</v>
      </c>
    </row>
    <row r="690" spans="3:16">
      <c r="C690" s="751" t="s">
        <v>2740</v>
      </c>
      <c r="D690" s="752"/>
      <c r="E690" s="752"/>
      <c r="F690" s="752"/>
      <c r="G690" s="752"/>
      <c r="H690" s="752"/>
      <c r="I690" s="752"/>
      <c r="J690" s="752"/>
      <c r="K690" s="752"/>
      <c r="L690" s="752"/>
      <c r="M690" s="753"/>
      <c r="N690" s="492">
        <v>-2</v>
      </c>
      <c r="O690" s="493">
        <v>-39679.949999999997</v>
      </c>
      <c r="P690" s="492">
        <v>0</v>
      </c>
    </row>
    <row r="691" spans="3:16">
      <c r="C691" s="754" t="s">
        <v>2741</v>
      </c>
      <c r="D691" s="755"/>
      <c r="E691" s="755"/>
      <c r="F691" s="755"/>
      <c r="G691" s="755"/>
      <c r="H691" s="755"/>
      <c r="I691" s="755"/>
      <c r="J691" s="755"/>
      <c r="K691" s="755"/>
      <c r="L691" s="755"/>
      <c r="M691" s="756"/>
      <c r="N691" s="495">
        <v>-28908</v>
      </c>
      <c r="O691" s="495">
        <v>-1568310.67</v>
      </c>
      <c r="P691" s="494">
        <v>0</v>
      </c>
    </row>
    <row r="692" spans="3:16">
      <c r="C692" s="757" t="s">
        <v>2742</v>
      </c>
      <c r="D692" s="757"/>
      <c r="E692" s="757"/>
      <c r="F692" s="757"/>
      <c r="G692" s="757"/>
      <c r="H692" s="757">
        <v>1</v>
      </c>
      <c r="I692" s="757"/>
      <c r="J692" s="757"/>
      <c r="K692" s="757"/>
      <c r="L692" s="757"/>
      <c r="M692" s="757" t="s">
        <v>2743</v>
      </c>
      <c r="N692" s="757"/>
      <c r="O692" s="757"/>
      <c r="P692" s="757"/>
    </row>
    <row r="695" spans="3:16">
      <c r="C695" s="482" t="s">
        <v>1696</v>
      </c>
      <c r="D695" s="483" t="s">
        <v>1697</v>
      </c>
      <c r="E695" s="483" t="s">
        <v>1698</v>
      </c>
      <c r="F695" s="483" t="s">
        <v>1699</v>
      </c>
      <c r="G695" s="483" t="s">
        <v>1700</v>
      </c>
      <c r="H695" s="483" t="s">
        <v>1701</v>
      </c>
      <c r="I695" s="483" t="s">
        <v>1702</v>
      </c>
      <c r="J695" s="483" t="s">
        <v>1703</v>
      </c>
      <c r="K695" s="483" t="s">
        <v>1704</v>
      </c>
      <c r="L695" s="483" t="s">
        <v>1705</v>
      </c>
      <c r="M695" s="483" t="s">
        <v>1706</v>
      </c>
      <c r="N695" s="483" t="s">
        <v>1707</v>
      </c>
      <c r="O695" s="483" t="s">
        <v>1708</v>
      </c>
      <c r="P695" s="483" t="s">
        <v>476</v>
      </c>
    </row>
    <row r="696" spans="3:16">
      <c r="C696" s="484" t="s">
        <v>2744</v>
      </c>
      <c r="D696" s="485" t="s">
        <v>2745</v>
      </c>
      <c r="E696" s="485" t="s">
        <v>1711</v>
      </c>
      <c r="F696" s="486">
        <v>45882</v>
      </c>
      <c r="G696" s="485" t="s">
        <v>1712</v>
      </c>
      <c r="H696" s="485" t="s">
        <v>1713</v>
      </c>
      <c r="I696" s="485">
        <v>1050215</v>
      </c>
      <c r="J696" s="485" t="s">
        <v>2746</v>
      </c>
      <c r="K696" s="485" t="s">
        <v>1715</v>
      </c>
      <c r="L696" s="485">
        <v>85486</v>
      </c>
      <c r="M696" s="485" t="s">
        <v>2747</v>
      </c>
      <c r="N696" s="485">
        <v>-1</v>
      </c>
      <c r="O696" s="485">
        <v>-129</v>
      </c>
      <c r="P696" s="485">
        <v>0</v>
      </c>
    </row>
    <row r="697" spans="3:16">
      <c r="C697" s="751" t="s">
        <v>2748</v>
      </c>
      <c r="D697" s="752"/>
      <c r="E697" s="752"/>
      <c r="F697" s="752"/>
      <c r="G697" s="752"/>
      <c r="H697" s="752"/>
      <c r="I697" s="752"/>
      <c r="J697" s="752"/>
      <c r="K697" s="752"/>
      <c r="L697" s="752"/>
      <c r="M697" s="753"/>
      <c r="N697" s="492">
        <v>-1</v>
      </c>
      <c r="O697" s="492">
        <v>-129</v>
      </c>
      <c r="P697" s="492">
        <v>0</v>
      </c>
    </row>
    <row r="698" spans="3:16">
      <c r="C698" s="484" t="s">
        <v>2749</v>
      </c>
      <c r="D698" s="485" t="s">
        <v>2745</v>
      </c>
      <c r="E698" s="748" t="s">
        <v>1711</v>
      </c>
      <c r="F698" s="486">
        <v>45886</v>
      </c>
      <c r="G698" s="485" t="s">
        <v>1712</v>
      </c>
      <c r="H698" s="485" t="s">
        <v>1713</v>
      </c>
      <c r="I698" s="485">
        <v>1040132</v>
      </c>
      <c r="J698" s="485" t="s">
        <v>2169</v>
      </c>
      <c r="K698" s="485" t="s">
        <v>1728</v>
      </c>
      <c r="L698" s="485">
        <v>85730</v>
      </c>
      <c r="M698" s="485" t="s">
        <v>2750</v>
      </c>
      <c r="N698" s="485">
        <v>-2</v>
      </c>
      <c r="O698" s="485">
        <v>-96.8</v>
      </c>
      <c r="P698" s="485">
        <v>0</v>
      </c>
    </row>
    <row r="699" spans="3:16">
      <c r="C699" s="488" t="s">
        <v>2749</v>
      </c>
      <c r="D699" s="489" t="s">
        <v>2745</v>
      </c>
      <c r="E699" s="749"/>
      <c r="F699" s="490">
        <v>45917</v>
      </c>
      <c r="G699" s="489" t="s">
        <v>1712</v>
      </c>
      <c r="H699" s="489" t="s">
        <v>1713</v>
      </c>
      <c r="I699" s="489">
        <v>1040132</v>
      </c>
      <c r="J699" s="489" t="s">
        <v>2169</v>
      </c>
      <c r="K699" s="489" t="s">
        <v>1728</v>
      </c>
      <c r="L699" s="489">
        <v>86887</v>
      </c>
      <c r="M699" s="489" t="s">
        <v>2751</v>
      </c>
      <c r="N699" s="489">
        <v>-2</v>
      </c>
      <c r="O699" s="489">
        <v>-96.8</v>
      </c>
      <c r="P699" s="489">
        <v>0</v>
      </c>
    </row>
    <row r="700" spans="3:16">
      <c r="C700" s="488" t="s">
        <v>2749</v>
      </c>
      <c r="D700" s="489" t="s">
        <v>2745</v>
      </c>
      <c r="E700" s="750"/>
      <c r="F700" s="490">
        <v>45947</v>
      </c>
      <c r="G700" s="489" t="s">
        <v>1712</v>
      </c>
      <c r="H700" s="489" t="s">
        <v>1713</v>
      </c>
      <c r="I700" s="489">
        <v>1040132</v>
      </c>
      <c r="J700" s="489" t="s">
        <v>2169</v>
      </c>
      <c r="K700" s="489" t="s">
        <v>1715</v>
      </c>
      <c r="L700" s="489">
        <v>88172</v>
      </c>
      <c r="M700" s="489" t="s">
        <v>1926</v>
      </c>
      <c r="N700" s="489">
        <v>-2</v>
      </c>
      <c r="O700" s="489">
        <v>-96.8</v>
      </c>
      <c r="P700" s="489">
        <v>0</v>
      </c>
    </row>
    <row r="701" spans="3:16">
      <c r="C701" s="751" t="s">
        <v>2752</v>
      </c>
      <c r="D701" s="752"/>
      <c r="E701" s="752"/>
      <c r="F701" s="752"/>
      <c r="G701" s="752"/>
      <c r="H701" s="752"/>
      <c r="I701" s="752"/>
      <c r="J701" s="752"/>
      <c r="K701" s="752"/>
      <c r="L701" s="752"/>
      <c r="M701" s="753"/>
      <c r="N701" s="492">
        <v>-6</v>
      </c>
      <c r="O701" s="492">
        <v>-290.39999999999998</v>
      </c>
      <c r="P701" s="492">
        <v>0</v>
      </c>
    </row>
    <row r="702" spans="3:16">
      <c r="C702" s="484" t="s">
        <v>2753</v>
      </c>
      <c r="D702" s="485" t="s">
        <v>2745</v>
      </c>
      <c r="E702" s="748" t="s">
        <v>2291</v>
      </c>
      <c r="F702" s="486">
        <v>45891</v>
      </c>
      <c r="G702" s="485" t="s">
        <v>1712</v>
      </c>
      <c r="H702" s="485" t="s">
        <v>1713</v>
      </c>
      <c r="I702" s="485">
        <v>1040136</v>
      </c>
      <c r="J702" s="485" t="s">
        <v>1968</v>
      </c>
      <c r="K702" s="485" t="s">
        <v>1715</v>
      </c>
      <c r="L702" s="485">
        <v>85886</v>
      </c>
      <c r="M702" s="485" t="s">
        <v>1814</v>
      </c>
      <c r="N702" s="485">
        <v>-1</v>
      </c>
      <c r="O702" s="485">
        <v>-34.299999999999997</v>
      </c>
      <c r="P702" s="485">
        <v>0</v>
      </c>
    </row>
    <row r="703" spans="3:16">
      <c r="C703" s="488" t="s">
        <v>2753</v>
      </c>
      <c r="D703" s="489" t="s">
        <v>2745</v>
      </c>
      <c r="E703" s="749"/>
      <c r="F703" s="490">
        <v>45938</v>
      </c>
      <c r="G703" s="489" t="s">
        <v>1712</v>
      </c>
      <c r="H703" s="489" t="s">
        <v>1713</v>
      </c>
      <c r="I703" s="489">
        <v>1040136</v>
      </c>
      <c r="J703" s="489" t="s">
        <v>1968</v>
      </c>
      <c r="K703" s="489" t="s">
        <v>1715</v>
      </c>
      <c r="L703" s="489">
        <v>87730</v>
      </c>
      <c r="M703" s="489" t="s">
        <v>2580</v>
      </c>
      <c r="N703" s="489">
        <v>-1</v>
      </c>
      <c r="O703" s="489">
        <v>-34.299999999999997</v>
      </c>
      <c r="P703" s="489">
        <v>0</v>
      </c>
    </row>
    <row r="704" spans="3:16">
      <c r="C704" s="488" t="s">
        <v>2753</v>
      </c>
      <c r="D704" s="489" t="s">
        <v>2745</v>
      </c>
      <c r="E704" s="750"/>
      <c r="F704" s="490">
        <v>46008</v>
      </c>
      <c r="G704" s="489" t="s">
        <v>1712</v>
      </c>
      <c r="H704" s="489" t="s">
        <v>1713</v>
      </c>
      <c r="I704" s="489">
        <v>1040136</v>
      </c>
      <c r="J704" s="489" t="s">
        <v>1968</v>
      </c>
      <c r="K704" s="489" t="s">
        <v>1715</v>
      </c>
      <c r="L704" s="489">
        <v>90876</v>
      </c>
      <c r="M704" s="489" t="s">
        <v>2754</v>
      </c>
      <c r="N704" s="489">
        <v>-1</v>
      </c>
      <c r="O704" s="489">
        <v>-34.299999999999997</v>
      </c>
      <c r="P704" s="489">
        <v>0</v>
      </c>
    </row>
    <row r="705" spans="3:16">
      <c r="C705" s="751" t="s">
        <v>2755</v>
      </c>
      <c r="D705" s="752"/>
      <c r="E705" s="752"/>
      <c r="F705" s="752"/>
      <c r="G705" s="752"/>
      <c r="H705" s="752"/>
      <c r="I705" s="752"/>
      <c r="J705" s="752"/>
      <c r="K705" s="752"/>
      <c r="L705" s="752"/>
      <c r="M705" s="753"/>
      <c r="N705" s="492">
        <v>-3</v>
      </c>
      <c r="O705" s="492">
        <v>-102.9</v>
      </c>
      <c r="P705" s="492">
        <v>0</v>
      </c>
    </row>
    <row r="706" spans="3:16">
      <c r="C706" s="484" t="s">
        <v>2756</v>
      </c>
      <c r="D706" s="485" t="s">
        <v>1710</v>
      </c>
      <c r="E706" s="485" t="s">
        <v>1711</v>
      </c>
      <c r="F706" s="486">
        <v>45950</v>
      </c>
      <c r="G706" s="485" t="s">
        <v>1712</v>
      </c>
      <c r="H706" s="485" t="s">
        <v>1713</v>
      </c>
      <c r="I706" s="485">
        <v>1050161</v>
      </c>
      <c r="J706" s="485" t="s">
        <v>2757</v>
      </c>
      <c r="K706" s="485" t="s">
        <v>1715</v>
      </c>
      <c r="L706" s="485">
        <v>88334</v>
      </c>
      <c r="M706" s="485" t="s">
        <v>2234</v>
      </c>
      <c r="N706" s="485">
        <v>-1</v>
      </c>
      <c r="O706" s="485">
        <v>-353.83</v>
      </c>
      <c r="P706" s="485">
        <v>0</v>
      </c>
    </row>
    <row r="707" spans="3:16">
      <c r="C707" s="751" t="s">
        <v>2758</v>
      </c>
      <c r="D707" s="752"/>
      <c r="E707" s="752"/>
      <c r="F707" s="752"/>
      <c r="G707" s="752"/>
      <c r="H707" s="752"/>
      <c r="I707" s="752"/>
      <c r="J707" s="752"/>
      <c r="K707" s="752"/>
      <c r="L707" s="752"/>
      <c r="M707" s="753"/>
      <c r="N707" s="492">
        <v>-1</v>
      </c>
      <c r="O707" s="492">
        <v>-353.83</v>
      </c>
      <c r="P707" s="492">
        <v>0</v>
      </c>
    </row>
    <row r="708" spans="3:16">
      <c r="C708" s="484" t="s">
        <v>2759</v>
      </c>
      <c r="D708" s="485" t="s">
        <v>1739</v>
      </c>
      <c r="E708" s="748" t="s">
        <v>1740</v>
      </c>
      <c r="F708" s="486">
        <v>45881</v>
      </c>
      <c r="G708" s="485" t="s">
        <v>1712</v>
      </c>
      <c r="H708" s="485" t="s">
        <v>1713</v>
      </c>
      <c r="I708" s="485">
        <v>1050150</v>
      </c>
      <c r="J708" s="485" t="s">
        <v>2760</v>
      </c>
      <c r="K708" s="485" t="s">
        <v>1715</v>
      </c>
      <c r="L708" s="485">
        <v>85429</v>
      </c>
      <c r="M708" s="485" t="s">
        <v>2761</v>
      </c>
      <c r="N708" s="485">
        <v>-1</v>
      </c>
      <c r="O708" s="485">
        <v>-58.81</v>
      </c>
      <c r="P708" s="485">
        <v>0</v>
      </c>
    </row>
    <row r="709" spans="3:16">
      <c r="C709" s="488" t="s">
        <v>2759</v>
      </c>
      <c r="D709" s="489" t="s">
        <v>1739</v>
      </c>
      <c r="E709" s="749"/>
      <c r="F709" s="490">
        <v>45897</v>
      </c>
      <c r="G709" s="489" t="s">
        <v>1712</v>
      </c>
      <c r="H709" s="489" t="s">
        <v>1713</v>
      </c>
      <c r="I709" s="489">
        <v>1050162</v>
      </c>
      <c r="J709" s="489" t="s">
        <v>2204</v>
      </c>
      <c r="K709" s="489" t="s">
        <v>1715</v>
      </c>
      <c r="L709" s="489">
        <v>86095</v>
      </c>
      <c r="M709" s="489" t="s">
        <v>2762</v>
      </c>
      <c r="N709" s="489">
        <v>-1</v>
      </c>
      <c r="O709" s="489">
        <v>-58.81</v>
      </c>
      <c r="P709" s="489">
        <v>0</v>
      </c>
    </row>
    <row r="710" spans="3:16">
      <c r="C710" s="488" t="s">
        <v>2759</v>
      </c>
      <c r="D710" s="489" t="s">
        <v>1739</v>
      </c>
      <c r="E710" s="749"/>
      <c r="F710" s="490">
        <v>45906</v>
      </c>
      <c r="G710" s="489" t="s">
        <v>1712</v>
      </c>
      <c r="H710" s="489" t="s">
        <v>1713</v>
      </c>
      <c r="I710" s="489">
        <v>1050160</v>
      </c>
      <c r="J710" s="489" t="s">
        <v>2763</v>
      </c>
      <c r="K710" s="489" t="s">
        <v>1715</v>
      </c>
      <c r="L710" s="489">
        <v>86495</v>
      </c>
      <c r="M710" s="489" t="s">
        <v>2764</v>
      </c>
      <c r="N710" s="489">
        <v>-2</v>
      </c>
      <c r="O710" s="489">
        <v>-117.62</v>
      </c>
      <c r="P710" s="489">
        <v>0</v>
      </c>
    </row>
    <row r="711" spans="3:16">
      <c r="C711" s="488" t="s">
        <v>2759</v>
      </c>
      <c r="D711" s="489" t="s">
        <v>1739</v>
      </c>
      <c r="E711" s="749"/>
      <c r="F711" s="490">
        <v>45946</v>
      </c>
      <c r="G711" s="489" t="s">
        <v>1712</v>
      </c>
      <c r="H711" s="489" t="s">
        <v>1713</v>
      </c>
      <c r="I711" s="489">
        <v>1050160</v>
      </c>
      <c r="J711" s="489" t="s">
        <v>2765</v>
      </c>
      <c r="K711" s="489" t="s">
        <v>1715</v>
      </c>
      <c r="L711" s="489">
        <v>88054</v>
      </c>
      <c r="M711" s="489" t="s">
        <v>2766</v>
      </c>
      <c r="N711" s="489">
        <v>-1</v>
      </c>
      <c r="O711" s="489">
        <v>-58.81</v>
      </c>
      <c r="P711" s="489">
        <v>0</v>
      </c>
    </row>
    <row r="712" spans="3:16">
      <c r="C712" s="488" t="s">
        <v>2759</v>
      </c>
      <c r="D712" s="489" t="s">
        <v>1739</v>
      </c>
      <c r="E712" s="749"/>
      <c r="F712" s="490">
        <v>45963</v>
      </c>
      <c r="G712" s="489" t="s">
        <v>1712</v>
      </c>
      <c r="H712" s="489" t="s">
        <v>1713</v>
      </c>
      <c r="I712" s="489">
        <v>1050132</v>
      </c>
      <c r="J712" s="489" t="s">
        <v>2767</v>
      </c>
      <c r="K712" s="489" t="s">
        <v>1715</v>
      </c>
      <c r="L712" s="489">
        <v>88861</v>
      </c>
      <c r="M712" s="489" t="s">
        <v>2768</v>
      </c>
      <c r="N712" s="489">
        <v>-1</v>
      </c>
      <c r="O712" s="489">
        <v>-61.33</v>
      </c>
      <c r="P712" s="489">
        <v>0</v>
      </c>
    </row>
    <row r="713" spans="3:16">
      <c r="C713" s="488" t="s">
        <v>2759</v>
      </c>
      <c r="D713" s="489" t="s">
        <v>1739</v>
      </c>
      <c r="E713" s="749"/>
      <c r="F713" s="490">
        <v>45998</v>
      </c>
      <c r="G713" s="489" t="s">
        <v>1712</v>
      </c>
      <c r="H713" s="489" t="s">
        <v>1713</v>
      </c>
      <c r="I713" s="489">
        <v>1050160</v>
      </c>
      <c r="J713" s="489" t="s">
        <v>2769</v>
      </c>
      <c r="K713" s="489" t="s">
        <v>1723</v>
      </c>
      <c r="L713" s="489">
        <v>90419</v>
      </c>
      <c r="M713" s="489" t="s">
        <v>2770</v>
      </c>
      <c r="N713" s="489">
        <v>-2</v>
      </c>
      <c r="O713" s="489">
        <v>-122.66</v>
      </c>
      <c r="P713" s="489">
        <v>0</v>
      </c>
    </row>
    <row r="714" spans="3:16">
      <c r="C714" s="488" t="s">
        <v>2759</v>
      </c>
      <c r="D714" s="489" t="s">
        <v>1739</v>
      </c>
      <c r="E714" s="750"/>
      <c r="F714" s="490">
        <v>46005</v>
      </c>
      <c r="G714" s="489" t="s">
        <v>1712</v>
      </c>
      <c r="H714" s="489" t="s">
        <v>1713</v>
      </c>
      <c r="I714" s="489">
        <v>1050160</v>
      </c>
      <c r="J714" s="489" t="s">
        <v>2771</v>
      </c>
      <c r="K714" s="489" t="s">
        <v>1715</v>
      </c>
      <c r="L714" s="489">
        <v>90688</v>
      </c>
      <c r="M714" s="489" t="s">
        <v>2772</v>
      </c>
      <c r="N714" s="489">
        <v>-2</v>
      </c>
      <c r="O714" s="489">
        <v>-122.66</v>
      </c>
      <c r="P714" s="489">
        <v>0</v>
      </c>
    </row>
    <row r="715" spans="3:16">
      <c r="C715" s="751" t="s">
        <v>2773</v>
      </c>
      <c r="D715" s="752"/>
      <c r="E715" s="752"/>
      <c r="F715" s="752"/>
      <c r="G715" s="752"/>
      <c r="H715" s="752"/>
      <c r="I715" s="752"/>
      <c r="J715" s="752"/>
      <c r="K715" s="752"/>
      <c r="L715" s="752"/>
      <c r="M715" s="753"/>
      <c r="N715" s="492">
        <v>-10</v>
      </c>
      <c r="O715" s="492">
        <v>-600.70000000000005</v>
      </c>
      <c r="P715" s="492">
        <v>0</v>
      </c>
    </row>
    <row r="716" spans="3:16">
      <c r="C716" s="484" t="s">
        <v>2774</v>
      </c>
      <c r="D716" s="485" t="s">
        <v>2775</v>
      </c>
      <c r="E716" s="748" t="s">
        <v>2776</v>
      </c>
      <c r="F716" s="486">
        <v>45869</v>
      </c>
      <c r="G716" s="485" t="s">
        <v>1712</v>
      </c>
      <c r="H716" s="485" t="s">
        <v>1713</v>
      </c>
      <c r="I716" s="485" t="s">
        <v>1766</v>
      </c>
      <c r="J716" s="485" t="s">
        <v>1767</v>
      </c>
      <c r="K716" s="485">
        <v>10401341125</v>
      </c>
      <c r="L716" s="485" t="s">
        <v>2777</v>
      </c>
      <c r="M716" s="485" t="s">
        <v>2778</v>
      </c>
      <c r="N716" s="487">
        <v>-53291.78</v>
      </c>
      <c r="O716" s="487">
        <v>-55199.63</v>
      </c>
      <c r="P716" s="485">
        <v>0</v>
      </c>
    </row>
    <row r="717" spans="3:16">
      <c r="C717" s="488" t="s">
        <v>2774</v>
      </c>
      <c r="D717" s="489" t="s">
        <v>2775</v>
      </c>
      <c r="E717" s="749"/>
      <c r="F717" s="490">
        <v>45900</v>
      </c>
      <c r="G717" s="489" t="s">
        <v>1712</v>
      </c>
      <c r="H717" s="489" t="s">
        <v>1713</v>
      </c>
      <c r="I717" s="489" t="s">
        <v>1766</v>
      </c>
      <c r="J717" s="489" t="s">
        <v>1767</v>
      </c>
      <c r="K717" s="489">
        <v>10401341125</v>
      </c>
      <c r="L717" s="489" t="s">
        <v>2777</v>
      </c>
      <c r="M717" s="489" t="s">
        <v>2779</v>
      </c>
      <c r="N717" s="491">
        <v>-36488.89</v>
      </c>
      <c r="O717" s="491">
        <v>-37963.040000000001</v>
      </c>
      <c r="P717" s="489">
        <v>0</v>
      </c>
    </row>
    <row r="718" spans="3:16">
      <c r="C718" s="488" t="s">
        <v>2774</v>
      </c>
      <c r="D718" s="489" t="s">
        <v>2775</v>
      </c>
      <c r="E718" s="749"/>
      <c r="F718" s="490">
        <v>45930</v>
      </c>
      <c r="G718" s="489" t="s">
        <v>1712</v>
      </c>
      <c r="H718" s="489" t="s">
        <v>1713</v>
      </c>
      <c r="I718" s="489" t="s">
        <v>1766</v>
      </c>
      <c r="J718" s="489" t="s">
        <v>1767</v>
      </c>
      <c r="K718" s="489">
        <v>10401341125</v>
      </c>
      <c r="L718" s="489" t="s">
        <v>2777</v>
      </c>
      <c r="M718" s="489" t="s">
        <v>2780</v>
      </c>
      <c r="N718" s="491">
        <v>-45218.03</v>
      </c>
      <c r="O718" s="491">
        <v>-47108.14</v>
      </c>
      <c r="P718" s="489">
        <v>0</v>
      </c>
    </row>
    <row r="719" spans="3:16">
      <c r="C719" s="488" t="s">
        <v>2774</v>
      </c>
      <c r="D719" s="489" t="s">
        <v>2775</v>
      </c>
      <c r="E719" s="749"/>
      <c r="F719" s="490">
        <v>45961</v>
      </c>
      <c r="G719" s="489" t="s">
        <v>1712</v>
      </c>
      <c r="H719" s="489" t="s">
        <v>1713</v>
      </c>
      <c r="I719" s="489" t="s">
        <v>1766</v>
      </c>
      <c r="J719" s="489" t="s">
        <v>1767</v>
      </c>
      <c r="K719" s="489">
        <v>10401341125</v>
      </c>
      <c r="L719" s="489" t="s">
        <v>2777</v>
      </c>
      <c r="M719" s="489" t="s">
        <v>2781</v>
      </c>
      <c r="N719" s="491">
        <v>-20828.2</v>
      </c>
      <c r="O719" s="491">
        <v>-21702.98</v>
      </c>
      <c r="P719" s="489">
        <v>0</v>
      </c>
    </row>
    <row r="720" spans="3:16">
      <c r="C720" s="488" t="s">
        <v>2774</v>
      </c>
      <c r="D720" s="489" t="s">
        <v>2775</v>
      </c>
      <c r="E720" s="749"/>
      <c r="F720" s="490">
        <v>45991</v>
      </c>
      <c r="G720" s="489" t="s">
        <v>1712</v>
      </c>
      <c r="H720" s="489" t="s">
        <v>1713</v>
      </c>
      <c r="I720" s="489" t="s">
        <v>1766</v>
      </c>
      <c r="J720" s="489" t="s">
        <v>1767</v>
      </c>
      <c r="K720" s="489">
        <v>10401341125</v>
      </c>
      <c r="L720" s="489" t="s">
        <v>2777</v>
      </c>
      <c r="M720" s="489" t="s">
        <v>2782</v>
      </c>
      <c r="N720" s="491">
        <v>-22668.2</v>
      </c>
      <c r="O720" s="491">
        <v>-23622.53</v>
      </c>
      <c r="P720" s="489">
        <v>0</v>
      </c>
    </row>
    <row r="721" spans="3:16">
      <c r="C721" s="488" t="s">
        <v>2774</v>
      </c>
      <c r="D721" s="489" t="s">
        <v>2775</v>
      </c>
      <c r="E721" s="750"/>
      <c r="F721" s="490">
        <v>46022</v>
      </c>
      <c r="G721" s="489" t="s">
        <v>1712</v>
      </c>
      <c r="H721" s="489" t="s">
        <v>1713</v>
      </c>
      <c r="I721" s="489" t="s">
        <v>1766</v>
      </c>
      <c r="J721" s="489" t="s">
        <v>1767</v>
      </c>
      <c r="K721" s="489">
        <v>10401341125</v>
      </c>
      <c r="L721" s="489" t="s">
        <v>2777</v>
      </c>
      <c r="M721" s="489" t="s">
        <v>2783</v>
      </c>
      <c r="N721" s="491">
        <v>-22508.38</v>
      </c>
      <c r="O721" s="491">
        <v>-23487.49</v>
      </c>
      <c r="P721" s="489">
        <v>0</v>
      </c>
    </row>
    <row r="722" spans="3:16">
      <c r="C722" s="751" t="s">
        <v>2784</v>
      </c>
      <c r="D722" s="752"/>
      <c r="E722" s="752"/>
      <c r="F722" s="752"/>
      <c r="G722" s="752"/>
      <c r="H722" s="752"/>
      <c r="I722" s="752"/>
      <c r="J722" s="752"/>
      <c r="K722" s="752"/>
      <c r="L722" s="752"/>
      <c r="M722" s="753"/>
      <c r="N722" s="493">
        <v>-201003.48</v>
      </c>
      <c r="O722" s="493">
        <v>-209083.81</v>
      </c>
      <c r="P722" s="492">
        <v>0</v>
      </c>
    </row>
    <row r="723" spans="3:16">
      <c r="C723" s="484" t="s">
        <v>2785</v>
      </c>
      <c r="D723" s="485" t="s">
        <v>2786</v>
      </c>
      <c r="E723" s="748" t="s">
        <v>2776</v>
      </c>
      <c r="F723" s="486">
        <v>45869</v>
      </c>
      <c r="G723" s="485" t="s">
        <v>1712</v>
      </c>
      <c r="H723" s="485" t="s">
        <v>1713</v>
      </c>
      <c r="I723" s="485" t="s">
        <v>1766</v>
      </c>
      <c r="J723" s="485" t="s">
        <v>1767</v>
      </c>
      <c r="K723" s="485">
        <v>10401331150</v>
      </c>
      <c r="L723" s="485" t="s">
        <v>2777</v>
      </c>
      <c r="M723" s="485" t="s">
        <v>2778</v>
      </c>
      <c r="N723" s="487">
        <v>-400739.49</v>
      </c>
      <c r="O723" s="487">
        <v>-1654733.5</v>
      </c>
      <c r="P723" s="485">
        <v>0</v>
      </c>
    </row>
    <row r="724" spans="3:16">
      <c r="C724" s="488" t="s">
        <v>2785</v>
      </c>
      <c r="D724" s="489" t="s">
        <v>2786</v>
      </c>
      <c r="E724" s="749"/>
      <c r="F724" s="490">
        <v>45900</v>
      </c>
      <c r="G724" s="489" t="s">
        <v>1712</v>
      </c>
      <c r="H724" s="489" t="s">
        <v>1713</v>
      </c>
      <c r="I724" s="489" t="s">
        <v>1766</v>
      </c>
      <c r="J724" s="489" t="s">
        <v>1767</v>
      </c>
      <c r="K724" s="489">
        <v>10401331150</v>
      </c>
      <c r="L724" s="489" t="s">
        <v>2777</v>
      </c>
      <c r="M724" s="489" t="s">
        <v>2779</v>
      </c>
      <c r="N724" s="491">
        <v>-429557.48</v>
      </c>
      <c r="O724" s="491">
        <v>-1763934.83</v>
      </c>
      <c r="P724" s="489">
        <v>0</v>
      </c>
    </row>
    <row r="725" spans="3:16">
      <c r="C725" s="488" t="s">
        <v>2785</v>
      </c>
      <c r="D725" s="489" t="s">
        <v>2786</v>
      </c>
      <c r="E725" s="749"/>
      <c r="F725" s="490">
        <v>45930</v>
      </c>
      <c r="G725" s="489" t="s">
        <v>1712</v>
      </c>
      <c r="H725" s="489" t="s">
        <v>1713</v>
      </c>
      <c r="I725" s="489" t="s">
        <v>1766</v>
      </c>
      <c r="J725" s="489" t="s">
        <v>1767</v>
      </c>
      <c r="K725" s="489">
        <v>10401331150</v>
      </c>
      <c r="L725" s="489" t="s">
        <v>2777</v>
      </c>
      <c r="M725" s="489" t="s">
        <v>2780</v>
      </c>
      <c r="N725" s="491">
        <v>-450695.93</v>
      </c>
      <c r="O725" s="491">
        <v>-1844743.51</v>
      </c>
      <c r="P725" s="489">
        <v>0</v>
      </c>
    </row>
    <row r="726" spans="3:16">
      <c r="C726" s="488" t="s">
        <v>2785</v>
      </c>
      <c r="D726" s="489" t="s">
        <v>2786</v>
      </c>
      <c r="E726" s="749"/>
      <c r="F726" s="490">
        <v>45961</v>
      </c>
      <c r="G726" s="489" t="s">
        <v>1712</v>
      </c>
      <c r="H726" s="489" t="s">
        <v>1713</v>
      </c>
      <c r="I726" s="489" t="s">
        <v>1766</v>
      </c>
      <c r="J726" s="489" t="s">
        <v>1767</v>
      </c>
      <c r="K726" s="489">
        <v>10401331150</v>
      </c>
      <c r="L726" s="489" t="s">
        <v>2777</v>
      </c>
      <c r="M726" s="489" t="s">
        <v>2781</v>
      </c>
      <c r="N726" s="491">
        <v>-299341.52</v>
      </c>
      <c r="O726" s="491">
        <v>-1202933.83</v>
      </c>
      <c r="P726" s="489">
        <v>0</v>
      </c>
    </row>
    <row r="727" spans="3:16">
      <c r="C727" s="488" t="s">
        <v>2785</v>
      </c>
      <c r="D727" s="489" t="s">
        <v>2786</v>
      </c>
      <c r="E727" s="749"/>
      <c r="F727" s="490">
        <v>45991</v>
      </c>
      <c r="G727" s="489" t="s">
        <v>1712</v>
      </c>
      <c r="H727" s="489" t="s">
        <v>1713</v>
      </c>
      <c r="I727" s="489" t="s">
        <v>1766</v>
      </c>
      <c r="J727" s="489" t="s">
        <v>1767</v>
      </c>
      <c r="K727" s="489">
        <v>10401331150</v>
      </c>
      <c r="L727" s="489" t="s">
        <v>2777</v>
      </c>
      <c r="M727" s="489" t="s">
        <v>2782</v>
      </c>
      <c r="N727" s="491">
        <v>-349483.92</v>
      </c>
      <c r="O727" s="491">
        <v>-1403492.47</v>
      </c>
      <c r="P727" s="489">
        <v>0</v>
      </c>
    </row>
    <row r="728" spans="3:16">
      <c r="C728" s="488" t="s">
        <v>2785</v>
      </c>
      <c r="D728" s="489" t="s">
        <v>2786</v>
      </c>
      <c r="E728" s="750"/>
      <c r="F728" s="490">
        <v>46022</v>
      </c>
      <c r="G728" s="489" t="s">
        <v>1712</v>
      </c>
      <c r="H728" s="489" t="s">
        <v>1713</v>
      </c>
      <c r="I728" s="489" t="s">
        <v>1766</v>
      </c>
      <c r="J728" s="489" t="s">
        <v>1767</v>
      </c>
      <c r="K728" s="489">
        <v>10401331150</v>
      </c>
      <c r="L728" s="489" t="s">
        <v>2777</v>
      </c>
      <c r="M728" s="489" t="s">
        <v>2783</v>
      </c>
      <c r="N728" s="491">
        <v>-405749.73</v>
      </c>
      <c r="O728" s="491">
        <v>-1632574.62</v>
      </c>
      <c r="P728" s="489">
        <v>0</v>
      </c>
    </row>
    <row r="729" spans="3:16">
      <c r="C729" s="751" t="s">
        <v>2787</v>
      </c>
      <c r="D729" s="752"/>
      <c r="E729" s="752"/>
      <c r="F729" s="752"/>
      <c r="G729" s="752"/>
      <c r="H729" s="752"/>
      <c r="I729" s="752"/>
      <c r="J729" s="752"/>
      <c r="K729" s="752"/>
      <c r="L729" s="752"/>
      <c r="M729" s="753"/>
      <c r="N729" s="493">
        <v>-2335568.0699999998</v>
      </c>
      <c r="O729" s="493">
        <v>-9502412.7599999998</v>
      </c>
      <c r="P729" s="492">
        <v>0</v>
      </c>
    </row>
    <row r="730" spans="3:16">
      <c r="C730" s="484" t="s">
        <v>2788</v>
      </c>
      <c r="D730" s="485" t="s">
        <v>1710</v>
      </c>
      <c r="E730" s="748" t="s">
        <v>1889</v>
      </c>
      <c r="F730" s="486">
        <v>45863</v>
      </c>
      <c r="G730" s="485" t="s">
        <v>1712</v>
      </c>
      <c r="H730" s="485" t="s">
        <v>1713</v>
      </c>
      <c r="I730" s="485">
        <v>1050214</v>
      </c>
      <c r="J730" s="485" t="s">
        <v>2789</v>
      </c>
      <c r="K730" s="485" t="s">
        <v>1715</v>
      </c>
      <c r="L730" s="485">
        <v>84669</v>
      </c>
      <c r="M730" s="485" t="s">
        <v>2790</v>
      </c>
      <c r="N730" s="485">
        <v>-1</v>
      </c>
      <c r="O730" s="487">
        <v>-3878.9</v>
      </c>
      <c r="P730" s="485">
        <v>0</v>
      </c>
    </row>
    <row r="731" spans="3:16">
      <c r="C731" s="488" t="s">
        <v>2788</v>
      </c>
      <c r="D731" s="489" t="s">
        <v>1710</v>
      </c>
      <c r="E731" s="749"/>
      <c r="F731" s="490">
        <v>45876</v>
      </c>
      <c r="G731" s="489" t="s">
        <v>1712</v>
      </c>
      <c r="H731" s="489" t="s">
        <v>1713</v>
      </c>
      <c r="I731" s="489">
        <v>1050217</v>
      </c>
      <c r="J731" s="489" t="s">
        <v>2400</v>
      </c>
      <c r="K731" s="489" t="s">
        <v>1715</v>
      </c>
      <c r="L731" s="489">
        <v>85254</v>
      </c>
      <c r="M731" s="489" t="s">
        <v>2153</v>
      </c>
      <c r="N731" s="489">
        <v>-1</v>
      </c>
      <c r="O731" s="491">
        <v>-3878.9</v>
      </c>
      <c r="P731" s="489">
        <v>0</v>
      </c>
    </row>
    <row r="732" spans="3:16">
      <c r="C732" s="488" t="s">
        <v>2788</v>
      </c>
      <c r="D732" s="489" t="s">
        <v>1710</v>
      </c>
      <c r="E732" s="749"/>
      <c r="F732" s="490">
        <v>45922</v>
      </c>
      <c r="G732" s="489" t="s">
        <v>1712</v>
      </c>
      <c r="H732" s="489" t="s">
        <v>1713</v>
      </c>
      <c r="I732" s="489">
        <v>1050215</v>
      </c>
      <c r="J732" s="489" t="s">
        <v>2791</v>
      </c>
      <c r="K732" s="489" t="s">
        <v>1715</v>
      </c>
      <c r="L732" s="489">
        <v>87097</v>
      </c>
      <c r="M732" s="489" t="s">
        <v>2792</v>
      </c>
      <c r="N732" s="489">
        <v>-1</v>
      </c>
      <c r="O732" s="491">
        <v>-3878.9</v>
      </c>
      <c r="P732" s="489">
        <v>0</v>
      </c>
    </row>
    <row r="733" spans="3:16">
      <c r="C733" s="488" t="s">
        <v>2788</v>
      </c>
      <c r="D733" s="489" t="s">
        <v>1710</v>
      </c>
      <c r="E733" s="749"/>
      <c r="F733" s="490">
        <v>45926</v>
      </c>
      <c r="G733" s="489" t="s">
        <v>1712</v>
      </c>
      <c r="H733" s="489" t="s">
        <v>1713</v>
      </c>
      <c r="I733" s="489">
        <v>1050215</v>
      </c>
      <c r="J733" s="489" t="s">
        <v>2793</v>
      </c>
      <c r="K733" s="489" t="s">
        <v>1715</v>
      </c>
      <c r="L733" s="489">
        <v>87267</v>
      </c>
      <c r="M733" s="489" t="s">
        <v>2497</v>
      </c>
      <c r="N733" s="489">
        <v>-1</v>
      </c>
      <c r="O733" s="491">
        <v>-3878.9</v>
      </c>
      <c r="P733" s="489">
        <v>0</v>
      </c>
    </row>
    <row r="734" spans="3:16">
      <c r="C734" s="488" t="s">
        <v>2788</v>
      </c>
      <c r="D734" s="489" t="s">
        <v>1710</v>
      </c>
      <c r="E734" s="750"/>
      <c r="F734" s="490">
        <v>45973</v>
      </c>
      <c r="G734" s="489" t="s">
        <v>1712</v>
      </c>
      <c r="H734" s="489" t="s">
        <v>1713</v>
      </c>
      <c r="I734" s="489">
        <v>1050217</v>
      </c>
      <c r="J734" s="489" t="s">
        <v>2506</v>
      </c>
      <c r="K734" s="489" t="s">
        <v>1715</v>
      </c>
      <c r="L734" s="489">
        <v>89265</v>
      </c>
      <c r="M734" s="489" t="s">
        <v>2559</v>
      </c>
      <c r="N734" s="489">
        <v>-1</v>
      </c>
      <c r="O734" s="491">
        <v>-3878.9</v>
      </c>
      <c r="P734" s="489">
        <v>0</v>
      </c>
    </row>
    <row r="735" spans="3:16">
      <c r="C735" s="751" t="s">
        <v>2794</v>
      </c>
      <c r="D735" s="752"/>
      <c r="E735" s="752"/>
      <c r="F735" s="752"/>
      <c r="G735" s="752"/>
      <c r="H735" s="752"/>
      <c r="I735" s="752"/>
      <c r="J735" s="752"/>
      <c r="K735" s="752"/>
      <c r="L735" s="752"/>
      <c r="M735" s="753"/>
      <c r="N735" s="492">
        <v>-5</v>
      </c>
      <c r="O735" s="493">
        <v>-19394.5</v>
      </c>
      <c r="P735" s="492">
        <v>0</v>
      </c>
    </row>
    <row r="736" spans="3:16">
      <c r="C736" s="484" t="s">
        <v>2795</v>
      </c>
      <c r="D736" s="485" t="s">
        <v>1739</v>
      </c>
      <c r="E736" s="748" t="s">
        <v>1740</v>
      </c>
      <c r="F736" s="486">
        <v>45841</v>
      </c>
      <c r="G736" s="485" t="s">
        <v>1712</v>
      </c>
      <c r="H736" s="485" t="s">
        <v>1713</v>
      </c>
      <c r="I736" s="485">
        <v>1050214</v>
      </c>
      <c r="J736" s="485" t="s">
        <v>1741</v>
      </c>
      <c r="K736" s="485" t="s">
        <v>1745</v>
      </c>
      <c r="L736" s="485">
        <v>83761</v>
      </c>
      <c r="M736" s="485" t="s">
        <v>1743</v>
      </c>
      <c r="N736" s="485">
        <v>-1</v>
      </c>
      <c r="O736" s="485">
        <v>-127.35</v>
      </c>
      <c r="P736" s="485">
        <v>0</v>
      </c>
    </row>
    <row r="737" spans="3:16">
      <c r="C737" s="488" t="s">
        <v>2795</v>
      </c>
      <c r="D737" s="489" t="s">
        <v>1739</v>
      </c>
      <c r="E737" s="749"/>
      <c r="F737" s="490">
        <v>45861</v>
      </c>
      <c r="G737" s="489" t="s">
        <v>1712</v>
      </c>
      <c r="H737" s="489" t="s">
        <v>1713</v>
      </c>
      <c r="I737" s="489">
        <v>1050214</v>
      </c>
      <c r="J737" s="489" t="s">
        <v>1747</v>
      </c>
      <c r="K737" s="489" t="s">
        <v>1745</v>
      </c>
      <c r="L737" s="489">
        <v>84607</v>
      </c>
      <c r="M737" s="489" t="s">
        <v>1748</v>
      </c>
      <c r="N737" s="489">
        <v>-1</v>
      </c>
      <c r="O737" s="489">
        <v>-125.72</v>
      </c>
      <c r="P737" s="489">
        <v>0</v>
      </c>
    </row>
    <row r="738" spans="3:16">
      <c r="C738" s="488" t="s">
        <v>2795</v>
      </c>
      <c r="D738" s="489" t="s">
        <v>1739</v>
      </c>
      <c r="E738" s="749"/>
      <c r="F738" s="490">
        <v>45878</v>
      </c>
      <c r="G738" s="489" t="s">
        <v>1712</v>
      </c>
      <c r="H738" s="489" t="s">
        <v>1713</v>
      </c>
      <c r="I738" s="489">
        <v>1050138</v>
      </c>
      <c r="J738" s="489" t="s">
        <v>1756</v>
      </c>
      <c r="K738" s="489" t="s">
        <v>1715</v>
      </c>
      <c r="L738" s="489">
        <v>85350</v>
      </c>
      <c r="M738" s="489" t="s">
        <v>2264</v>
      </c>
      <c r="N738" s="489">
        <v>-2</v>
      </c>
      <c r="O738" s="489">
        <v>-252.71</v>
      </c>
      <c r="P738" s="489">
        <v>0</v>
      </c>
    </row>
    <row r="739" spans="3:16">
      <c r="C739" s="488" t="s">
        <v>2795</v>
      </c>
      <c r="D739" s="489" t="s">
        <v>1739</v>
      </c>
      <c r="E739" s="749"/>
      <c r="F739" s="490">
        <v>45880</v>
      </c>
      <c r="G739" s="489" t="s">
        <v>1712</v>
      </c>
      <c r="H739" s="489" t="s">
        <v>1713</v>
      </c>
      <c r="I739" s="489">
        <v>1050214</v>
      </c>
      <c r="J739" s="489" t="s">
        <v>1744</v>
      </c>
      <c r="K739" s="489" t="s">
        <v>1745</v>
      </c>
      <c r="L739" s="489">
        <v>85407</v>
      </c>
      <c r="M739" s="489" t="s">
        <v>1758</v>
      </c>
      <c r="N739" s="489">
        <v>-1</v>
      </c>
      <c r="O739" s="489">
        <v>-126.35</v>
      </c>
      <c r="P739" s="489">
        <v>0</v>
      </c>
    </row>
    <row r="740" spans="3:16">
      <c r="C740" s="488" t="s">
        <v>2795</v>
      </c>
      <c r="D740" s="489" t="s">
        <v>1739</v>
      </c>
      <c r="E740" s="749"/>
      <c r="F740" s="490">
        <v>45889</v>
      </c>
      <c r="G740" s="489" t="s">
        <v>1712</v>
      </c>
      <c r="H740" s="489" t="s">
        <v>1713</v>
      </c>
      <c r="I740" s="489">
        <v>1050160</v>
      </c>
      <c r="J740" s="489" t="s">
        <v>2796</v>
      </c>
      <c r="K740" s="489" t="s">
        <v>1715</v>
      </c>
      <c r="L740" s="489">
        <v>85824</v>
      </c>
      <c r="M740" s="489" t="s">
        <v>2797</v>
      </c>
      <c r="N740" s="489">
        <v>-1</v>
      </c>
      <c r="O740" s="489">
        <v>-127.99</v>
      </c>
      <c r="P740" s="489">
        <v>0</v>
      </c>
    </row>
    <row r="741" spans="3:16">
      <c r="C741" s="488" t="s">
        <v>2795</v>
      </c>
      <c r="D741" s="489" t="s">
        <v>1739</v>
      </c>
      <c r="E741" s="749"/>
      <c r="F741" s="490">
        <v>45922</v>
      </c>
      <c r="G741" s="489" t="s">
        <v>1712</v>
      </c>
      <c r="H741" s="489" t="s">
        <v>1713</v>
      </c>
      <c r="I741" s="489">
        <v>1050214</v>
      </c>
      <c r="J741" s="489" t="s">
        <v>2798</v>
      </c>
      <c r="K741" s="489" t="s">
        <v>1745</v>
      </c>
      <c r="L741" s="489">
        <v>87068</v>
      </c>
      <c r="M741" s="489" t="s">
        <v>2799</v>
      </c>
      <c r="N741" s="489">
        <v>-1</v>
      </c>
      <c r="O741" s="489">
        <v>-128.31</v>
      </c>
      <c r="P741" s="489">
        <v>0</v>
      </c>
    </row>
    <row r="742" spans="3:16">
      <c r="C742" s="488" t="s">
        <v>2795</v>
      </c>
      <c r="D742" s="489" t="s">
        <v>1739</v>
      </c>
      <c r="E742" s="749"/>
      <c r="F742" s="490">
        <v>45933</v>
      </c>
      <c r="G742" s="489" t="s">
        <v>1712</v>
      </c>
      <c r="H742" s="489" t="s">
        <v>1713</v>
      </c>
      <c r="I742" s="489">
        <v>1050214</v>
      </c>
      <c r="J742" s="489" t="s">
        <v>1772</v>
      </c>
      <c r="K742" s="489" t="s">
        <v>1742</v>
      </c>
      <c r="L742" s="489">
        <v>87541</v>
      </c>
      <c r="M742" s="489" t="s">
        <v>1773</v>
      </c>
      <c r="N742" s="489">
        <v>-6</v>
      </c>
      <c r="O742" s="489">
        <v>-769.84</v>
      </c>
      <c r="P742" s="489">
        <v>0</v>
      </c>
    </row>
    <row r="743" spans="3:16">
      <c r="C743" s="488" t="s">
        <v>2795</v>
      </c>
      <c r="D743" s="489" t="s">
        <v>1739</v>
      </c>
      <c r="E743" s="749"/>
      <c r="F743" s="490">
        <v>45960</v>
      </c>
      <c r="G743" s="489" t="s">
        <v>1712</v>
      </c>
      <c r="H743" s="489" t="s">
        <v>1713</v>
      </c>
      <c r="I743" s="489">
        <v>1099199</v>
      </c>
      <c r="J743" s="489" t="s">
        <v>2800</v>
      </c>
      <c r="K743" s="489" t="s">
        <v>1728</v>
      </c>
      <c r="L743" s="489">
        <v>88620</v>
      </c>
      <c r="M743" s="489" t="s">
        <v>2801</v>
      </c>
      <c r="N743" s="489">
        <v>-2</v>
      </c>
      <c r="O743" s="489">
        <v>-271.42</v>
      </c>
      <c r="P743" s="489">
        <v>0</v>
      </c>
    </row>
    <row r="744" spans="3:16">
      <c r="C744" s="488" t="s">
        <v>2795</v>
      </c>
      <c r="D744" s="489" t="s">
        <v>1739</v>
      </c>
      <c r="E744" s="749"/>
      <c r="F744" s="490">
        <v>45978</v>
      </c>
      <c r="G744" s="489" t="s">
        <v>1712</v>
      </c>
      <c r="H744" s="489" t="s">
        <v>1713</v>
      </c>
      <c r="I744" s="489">
        <v>1050138</v>
      </c>
      <c r="J744" s="489" t="s">
        <v>2802</v>
      </c>
      <c r="K744" s="489" t="s">
        <v>1728</v>
      </c>
      <c r="L744" s="489">
        <v>89365</v>
      </c>
      <c r="M744" s="489" t="s">
        <v>2803</v>
      </c>
      <c r="N744" s="489">
        <v>-2</v>
      </c>
      <c r="O744" s="489">
        <v>-274.33</v>
      </c>
      <c r="P744" s="489">
        <v>0</v>
      </c>
    </row>
    <row r="745" spans="3:16">
      <c r="C745" s="488" t="s">
        <v>2795</v>
      </c>
      <c r="D745" s="489" t="s">
        <v>1739</v>
      </c>
      <c r="E745" s="749"/>
      <c r="F745" s="490">
        <v>45998</v>
      </c>
      <c r="G745" s="489" t="s">
        <v>1712</v>
      </c>
      <c r="H745" s="489" t="s">
        <v>1713</v>
      </c>
      <c r="I745" s="489">
        <v>1050160</v>
      </c>
      <c r="J745" s="489" t="s">
        <v>2769</v>
      </c>
      <c r="K745" s="489" t="s">
        <v>1728</v>
      </c>
      <c r="L745" s="489">
        <v>90419</v>
      </c>
      <c r="M745" s="489" t="s">
        <v>2770</v>
      </c>
      <c r="N745" s="489">
        <v>-1</v>
      </c>
      <c r="O745" s="489">
        <v>-135.03</v>
      </c>
      <c r="P745" s="489">
        <v>0</v>
      </c>
    </row>
    <row r="746" spans="3:16">
      <c r="C746" s="488" t="s">
        <v>2795</v>
      </c>
      <c r="D746" s="489" t="s">
        <v>1739</v>
      </c>
      <c r="E746" s="749"/>
      <c r="F746" s="490">
        <v>46011</v>
      </c>
      <c r="G746" s="489" t="s">
        <v>1712</v>
      </c>
      <c r="H746" s="489" t="s">
        <v>1713</v>
      </c>
      <c r="I746" s="489">
        <v>1050138</v>
      </c>
      <c r="J746" s="489" t="s">
        <v>2804</v>
      </c>
      <c r="K746" s="489" t="s">
        <v>1728</v>
      </c>
      <c r="L746" s="489">
        <v>90979</v>
      </c>
      <c r="M746" s="489" t="s">
        <v>2805</v>
      </c>
      <c r="N746" s="489">
        <v>-1</v>
      </c>
      <c r="O746" s="489">
        <v>-135.04</v>
      </c>
      <c r="P746" s="489">
        <v>0</v>
      </c>
    </row>
    <row r="747" spans="3:16">
      <c r="C747" s="488" t="s">
        <v>2795</v>
      </c>
      <c r="D747" s="489" t="s">
        <v>1739</v>
      </c>
      <c r="E747" s="750"/>
      <c r="F747" s="490">
        <v>46022</v>
      </c>
      <c r="G747" s="489" t="s">
        <v>1712</v>
      </c>
      <c r="H747" s="489" t="s">
        <v>1713</v>
      </c>
      <c r="I747" s="489">
        <v>1050214</v>
      </c>
      <c r="J747" s="489" t="s">
        <v>2318</v>
      </c>
      <c r="K747" s="489" t="s">
        <v>1728</v>
      </c>
      <c r="L747" s="489">
        <v>91300</v>
      </c>
      <c r="M747" s="489" t="s">
        <v>2806</v>
      </c>
      <c r="N747" s="489">
        <v>-2</v>
      </c>
      <c r="O747" s="489">
        <v>-270.07</v>
      </c>
      <c r="P747" s="489">
        <v>0</v>
      </c>
    </row>
    <row r="748" spans="3:16">
      <c r="C748" s="751" t="s">
        <v>2807</v>
      </c>
      <c r="D748" s="752"/>
      <c r="E748" s="752"/>
      <c r="F748" s="752"/>
      <c r="G748" s="752"/>
      <c r="H748" s="752"/>
      <c r="I748" s="752"/>
      <c r="J748" s="752"/>
      <c r="K748" s="752"/>
      <c r="L748" s="752"/>
      <c r="M748" s="753"/>
      <c r="N748" s="492">
        <v>-21</v>
      </c>
      <c r="O748" s="493">
        <v>-2744.16</v>
      </c>
      <c r="P748" s="492">
        <v>0</v>
      </c>
    </row>
    <row r="749" spans="3:16">
      <c r="C749" s="484" t="s">
        <v>2808</v>
      </c>
      <c r="D749" s="485" t="s">
        <v>1964</v>
      </c>
      <c r="E749" s="748" t="s">
        <v>1889</v>
      </c>
      <c r="F749" s="486">
        <v>45866</v>
      </c>
      <c r="G749" s="485" t="s">
        <v>1712</v>
      </c>
      <c r="H749" s="485" t="s">
        <v>1713</v>
      </c>
      <c r="I749" s="485">
        <v>1050164</v>
      </c>
      <c r="J749" s="485" t="s">
        <v>2809</v>
      </c>
      <c r="K749" s="485" t="s">
        <v>1715</v>
      </c>
      <c r="L749" s="485">
        <v>84834</v>
      </c>
      <c r="M749" s="485" t="s">
        <v>2810</v>
      </c>
      <c r="N749" s="485">
        <v>-1</v>
      </c>
      <c r="O749" s="485">
        <v>-969.9</v>
      </c>
      <c r="P749" s="485">
        <v>0</v>
      </c>
    </row>
    <row r="750" spans="3:16">
      <c r="C750" s="488" t="s">
        <v>2808</v>
      </c>
      <c r="D750" s="489" t="s">
        <v>1964</v>
      </c>
      <c r="E750" s="749"/>
      <c r="F750" s="490">
        <v>45902</v>
      </c>
      <c r="G750" s="489" t="s">
        <v>1712</v>
      </c>
      <c r="H750" s="489" t="s">
        <v>1713</v>
      </c>
      <c r="I750" s="489">
        <v>1050164</v>
      </c>
      <c r="J750" s="489" t="s">
        <v>2811</v>
      </c>
      <c r="K750" s="489" t="s">
        <v>1715</v>
      </c>
      <c r="L750" s="489">
        <v>86309</v>
      </c>
      <c r="M750" s="489" t="s">
        <v>2812</v>
      </c>
      <c r="N750" s="489">
        <v>-3</v>
      </c>
      <c r="O750" s="491">
        <v>-2909.7</v>
      </c>
      <c r="P750" s="489">
        <v>0</v>
      </c>
    </row>
    <row r="751" spans="3:16">
      <c r="C751" s="488" t="s">
        <v>2808</v>
      </c>
      <c r="D751" s="489" t="s">
        <v>1964</v>
      </c>
      <c r="E751" s="750"/>
      <c r="F751" s="490">
        <v>45988</v>
      </c>
      <c r="G751" s="489" t="s">
        <v>1712</v>
      </c>
      <c r="H751" s="489" t="s">
        <v>1713</v>
      </c>
      <c r="I751" s="489">
        <v>1050164</v>
      </c>
      <c r="J751" s="489" t="s">
        <v>2813</v>
      </c>
      <c r="K751" s="489" t="s">
        <v>1720</v>
      </c>
      <c r="L751" s="489">
        <v>90006</v>
      </c>
      <c r="M751" s="489" t="s">
        <v>2814</v>
      </c>
      <c r="N751" s="489">
        <v>-1</v>
      </c>
      <c r="O751" s="489">
        <v>-969.9</v>
      </c>
      <c r="P751" s="489">
        <v>0</v>
      </c>
    </row>
    <row r="752" spans="3:16">
      <c r="C752" s="751" t="s">
        <v>2815</v>
      </c>
      <c r="D752" s="752"/>
      <c r="E752" s="752"/>
      <c r="F752" s="752"/>
      <c r="G752" s="752"/>
      <c r="H752" s="752"/>
      <c r="I752" s="752"/>
      <c r="J752" s="752"/>
      <c r="K752" s="752"/>
      <c r="L752" s="752"/>
      <c r="M752" s="753"/>
      <c r="N752" s="492">
        <v>-5</v>
      </c>
      <c r="O752" s="493">
        <v>-4849.5</v>
      </c>
      <c r="P752" s="492">
        <v>0</v>
      </c>
    </row>
    <row r="753" spans="3:16">
      <c r="C753" s="484" t="s">
        <v>2816</v>
      </c>
      <c r="D753" s="485" t="s">
        <v>1710</v>
      </c>
      <c r="E753" s="748" t="s">
        <v>1889</v>
      </c>
      <c r="F753" s="486">
        <v>45916</v>
      </c>
      <c r="G753" s="485" t="s">
        <v>1712</v>
      </c>
      <c r="H753" s="485" t="s">
        <v>1713</v>
      </c>
      <c r="I753" s="485">
        <v>1050162</v>
      </c>
      <c r="J753" s="485" t="s">
        <v>2817</v>
      </c>
      <c r="K753" s="485" t="s">
        <v>1728</v>
      </c>
      <c r="L753" s="485">
        <v>86862</v>
      </c>
      <c r="M753" s="485" t="s">
        <v>2818</v>
      </c>
      <c r="N753" s="485">
        <v>-4</v>
      </c>
      <c r="O753" s="485">
        <v>-522.70000000000005</v>
      </c>
      <c r="P753" s="485">
        <v>0</v>
      </c>
    </row>
    <row r="754" spans="3:16">
      <c r="C754" s="488" t="s">
        <v>2816</v>
      </c>
      <c r="D754" s="489" t="s">
        <v>1710</v>
      </c>
      <c r="E754" s="749"/>
      <c r="F754" s="490">
        <v>45983</v>
      </c>
      <c r="G754" s="489" t="s">
        <v>1712</v>
      </c>
      <c r="H754" s="489" t="s">
        <v>1713</v>
      </c>
      <c r="I754" s="489">
        <v>1050162</v>
      </c>
      <c r="J754" s="489" t="s">
        <v>2819</v>
      </c>
      <c r="K754" s="489" t="s">
        <v>1715</v>
      </c>
      <c r="L754" s="489">
        <v>89710</v>
      </c>
      <c r="M754" s="489" t="s">
        <v>2820</v>
      </c>
      <c r="N754" s="489">
        <v>-2</v>
      </c>
      <c r="O754" s="489">
        <v>-272.36</v>
      </c>
      <c r="P754" s="489">
        <v>0</v>
      </c>
    </row>
    <row r="755" spans="3:16">
      <c r="C755" s="488" t="s">
        <v>2816</v>
      </c>
      <c r="D755" s="489" t="s">
        <v>1710</v>
      </c>
      <c r="E755" s="749"/>
      <c r="F755" s="490">
        <v>46008</v>
      </c>
      <c r="G755" s="489" t="s">
        <v>1712</v>
      </c>
      <c r="H755" s="489" t="s">
        <v>1713</v>
      </c>
      <c r="I755" s="489">
        <v>1050162</v>
      </c>
      <c r="J755" s="489" t="s">
        <v>2821</v>
      </c>
      <c r="K755" s="489" t="s">
        <v>1715</v>
      </c>
      <c r="L755" s="489">
        <v>90820</v>
      </c>
      <c r="M755" s="489" t="s">
        <v>2822</v>
      </c>
      <c r="N755" s="489">
        <v>-2</v>
      </c>
      <c r="O755" s="489">
        <v>-272.36</v>
      </c>
      <c r="P755" s="489">
        <v>0</v>
      </c>
    </row>
    <row r="756" spans="3:16">
      <c r="C756" s="488" t="s">
        <v>2816</v>
      </c>
      <c r="D756" s="489" t="s">
        <v>1710</v>
      </c>
      <c r="E756" s="750"/>
      <c r="F756" s="490">
        <v>46014</v>
      </c>
      <c r="G756" s="489" t="s">
        <v>1712</v>
      </c>
      <c r="H756" s="489" t="s">
        <v>1713</v>
      </c>
      <c r="I756" s="489">
        <v>1050162</v>
      </c>
      <c r="J756" s="489" t="s">
        <v>2821</v>
      </c>
      <c r="K756" s="489" t="s">
        <v>1728</v>
      </c>
      <c r="L756" s="489" t="s">
        <v>2823</v>
      </c>
      <c r="M756" s="489" t="s">
        <v>2824</v>
      </c>
      <c r="N756" s="489">
        <v>-4</v>
      </c>
      <c r="O756" s="489">
        <v>-544.72</v>
      </c>
      <c r="P756" s="489">
        <v>0</v>
      </c>
    </row>
    <row r="757" spans="3:16">
      <c r="C757" s="751" t="s">
        <v>2825</v>
      </c>
      <c r="D757" s="752"/>
      <c r="E757" s="752"/>
      <c r="F757" s="752"/>
      <c r="G757" s="752"/>
      <c r="H757" s="752"/>
      <c r="I757" s="752"/>
      <c r="J757" s="752"/>
      <c r="K757" s="752"/>
      <c r="L757" s="752"/>
      <c r="M757" s="753"/>
      <c r="N757" s="492">
        <v>-12</v>
      </c>
      <c r="O757" s="493">
        <v>-1612.14</v>
      </c>
      <c r="P757" s="492">
        <v>0</v>
      </c>
    </row>
    <row r="758" spans="3:16">
      <c r="C758" s="484" t="s">
        <v>2826</v>
      </c>
      <c r="D758" s="485" t="s">
        <v>2827</v>
      </c>
      <c r="E758" s="485" t="s">
        <v>1889</v>
      </c>
      <c r="F758" s="486">
        <v>45843</v>
      </c>
      <c r="G758" s="485" t="s">
        <v>1712</v>
      </c>
      <c r="H758" s="485" t="s">
        <v>1713</v>
      </c>
      <c r="I758" s="485">
        <v>1050162</v>
      </c>
      <c r="J758" s="485" t="s">
        <v>2828</v>
      </c>
      <c r="K758" s="485" t="s">
        <v>1728</v>
      </c>
      <c r="L758" s="485">
        <v>82567</v>
      </c>
      <c r="M758" s="485" t="s">
        <v>2829</v>
      </c>
      <c r="N758" s="485">
        <v>-3</v>
      </c>
      <c r="O758" s="485">
        <v>-405.54</v>
      </c>
      <c r="P758" s="485">
        <v>0</v>
      </c>
    </row>
    <row r="759" spans="3:16">
      <c r="C759" s="751" t="s">
        <v>2830</v>
      </c>
      <c r="D759" s="752"/>
      <c r="E759" s="752"/>
      <c r="F759" s="752"/>
      <c r="G759" s="752"/>
      <c r="H759" s="752"/>
      <c r="I759" s="752"/>
      <c r="J759" s="752"/>
      <c r="K759" s="752"/>
      <c r="L759" s="752"/>
      <c r="M759" s="753"/>
      <c r="N759" s="492">
        <v>-3</v>
      </c>
      <c r="O759" s="492">
        <v>-405.54</v>
      </c>
      <c r="P759" s="492">
        <v>0</v>
      </c>
    </row>
    <row r="760" spans="3:16">
      <c r="C760" s="484" t="s">
        <v>2831</v>
      </c>
      <c r="D760" s="485" t="s">
        <v>2827</v>
      </c>
      <c r="E760" s="485" t="s">
        <v>1889</v>
      </c>
      <c r="F760" s="486">
        <v>45856</v>
      </c>
      <c r="G760" s="485" t="s">
        <v>1712</v>
      </c>
      <c r="H760" s="485" t="s">
        <v>1713</v>
      </c>
      <c r="I760" s="485">
        <v>1050162</v>
      </c>
      <c r="J760" s="485" t="s">
        <v>2828</v>
      </c>
      <c r="K760" s="485" t="s">
        <v>1728</v>
      </c>
      <c r="L760" s="485">
        <v>82566</v>
      </c>
      <c r="M760" s="485" t="s">
        <v>2832</v>
      </c>
      <c r="N760" s="485">
        <v>-6</v>
      </c>
      <c r="O760" s="487">
        <v>-1228.98</v>
      </c>
      <c r="P760" s="485">
        <v>0</v>
      </c>
    </row>
    <row r="761" spans="3:16">
      <c r="C761" s="751" t="s">
        <v>2833</v>
      </c>
      <c r="D761" s="752"/>
      <c r="E761" s="752"/>
      <c r="F761" s="752"/>
      <c r="G761" s="752"/>
      <c r="H761" s="752"/>
      <c r="I761" s="752"/>
      <c r="J761" s="752"/>
      <c r="K761" s="752"/>
      <c r="L761" s="752"/>
      <c r="M761" s="753"/>
      <c r="N761" s="492">
        <v>-6</v>
      </c>
      <c r="O761" s="493">
        <v>-1228.98</v>
      </c>
      <c r="P761" s="492">
        <v>0</v>
      </c>
    </row>
    <row r="762" spans="3:16">
      <c r="C762" s="754" t="s">
        <v>2741</v>
      </c>
      <c r="D762" s="755"/>
      <c r="E762" s="755"/>
      <c r="F762" s="755"/>
      <c r="G762" s="755"/>
      <c r="H762" s="755"/>
      <c r="I762" s="755"/>
      <c r="J762" s="755"/>
      <c r="K762" s="755"/>
      <c r="L762" s="755"/>
      <c r="M762" s="756"/>
      <c r="N762" s="495">
        <v>-2536644.5499999998</v>
      </c>
      <c r="O762" s="495">
        <v>-9743208.2200000007</v>
      </c>
      <c r="P762" s="494">
        <v>0</v>
      </c>
    </row>
    <row r="763" spans="3:16">
      <c r="C763" s="757" t="s">
        <v>2834</v>
      </c>
      <c r="D763" s="757"/>
      <c r="E763" s="757"/>
      <c r="F763" s="757"/>
      <c r="G763" s="757"/>
      <c r="H763" s="757">
        <v>1</v>
      </c>
      <c r="I763" s="757"/>
      <c r="J763" s="757"/>
      <c r="K763" s="757"/>
      <c r="L763" s="757"/>
      <c r="M763" s="757" t="s">
        <v>2743</v>
      </c>
      <c r="N763" s="757"/>
      <c r="O763" s="757"/>
      <c r="P763" s="757"/>
    </row>
  </sheetData>
  <mergeCells count="164">
    <mergeCell ref="V14:V15"/>
    <mergeCell ref="I14:T14"/>
    <mergeCell ref="C14:C15"/>
    <mergeCell ref="D14:D15"/>
    <mergeCell ref="G14:G15"/>
    <mergeCell ref="H14:H15"/>
    <mergeCell ref="F14:F15"/>
    <mergeCell ref="E14:E15"/>
    <mergeCell ref="E48:E53"/>
    <mergeCell ref="C54:M54"/>
    <mergeCell ref="E55:E57"/>
    <mergeCell ref="C58:M58"/>
    <mergeCell ref="E59:E80"/>
    <mergeCell ref="D7:T7"/>
    <mergeCell ref="D11:D12"/>
    <mergeCell ref="E11:E12"/>
    <mergeCell ref="C11:C12"/>
    <mergeCell ref="E125:E126"/>
    <mergeCell ref="C127:M127"/>
    <mergeCell ref="E128:E130"/>
    <mergeCell ref="C131:M131"/>
    <mergeCell ref="C133:M133"/>
    <mergeCell ref="C81:M81"/>
    <mergeCell ref="E82:E118"/>
    <mergeCell ref="C119:M119"/>
    <mergeCell ref="E120:E123"/>
    <mergeCell ref="C124:M124"/>
    <mergeCell ref="E181:E231"/>
    <mergeCell ref="C232:M232"/>
    <mergeCell ref="E233:E245"/>
    <mergeCell ref="C246:M246"/>
    <mergeCell ref="E247:E253"/>
    <mergeCell ref="C135:M135"/>
    <mergeCell ref="E136:E169"/>
    <mergeCell ref="C170:M170"/>
    <mergeCell ref="E171:E179"/>
    <mergeCell ref="C180:M180"/>
    <mergeCell ref="C275:M275"/>
    <mergeCell ref="E276:E277"/>
    <mergeCell ref="C278:M278"/>
    <mergeCell ref="E279:E280"/>
    <mergeCell ref="C281:M281"/>
    <mergeCell ref="C254:M254"/>
    <mergeCell ref="E255:E257"/>
    <mergeCell ref="C258:M258"/>
    <mergeCell ref="E259:E272"/>
    <mergeCell ref="C273:M273"/>
    <mergeCell ref="E295:E326"/>
    <mergeCell ref="C327:M327"/>
    <mergeCell ref="E328:E333"/>
    <mergeCell ref="C334:M334"/>
    <mergeCell ref="E335:E343"/>
    <mergeCell ref="C283:M283"/>
    <mergeCell ref="E284:E288"/>
    <mergeCell ref="C289:M289"/>
    <mergeCell ref="E290:E293"/>
    <mergeCell ref="C294:M294"/>
    <mergeCell ref="E379:E380"/>
    <mergeCell ref="C381:M381"/>
    <mergeCell ref="E382:E383"/>
    <mergeCell ref="C384:M384"/>
    <mergeCell ref="E385:E401"/>
    <mergeCell ref="C344:M344"/>
    <mergeCell ref="E345:E373"/>
    <mergeCell ref="C374:M374"/>
    <mergeCell ref="E375:E377"/>
    <mergeCell ref="C378:M378"/>
    <mergeCell ref="C425:M425"/>
    <mergeCell ref="E426:E433"/>
    <mergeCell ref="C434:M434"/>
    <mergeCell ref="C436:M436"/>
    <mergeCell ref="E437:E438"/>
    <mergeCell ref="C402:M402"/>
    <mergeCell ref="C404:M404"/>
    <mergeCell ref="C406:M406"/>
    <mergeCell ref="C408:M408"/>
    <mergeCell ref="E409:E424"/>
    <mergeCell ref="C448:M448"/>
    <mergeCell ref="E449:E454"/>
    <mergeCell ref="C455:M455"/>
    <mergeCell ref="E456:E460"/>
    <mergeCell ref="C461:M461"/>
    <mergeCell ref="C439:M439"/>
    <mergeCell ref="E440:E441"/>
    <mergeCell ref="C442:M442"/>
    <mergeCell ref="C444:M444"/>
    <mergeCell ref="E445:E447"/>
    <mergeCell ref="C508:M508"/>
    <mergeCell ref="C510:M510"/>
    <mergeCell ref="E511:E512"/>
    <mergeCell ref="C513:M513"/>
    <mergeCell ref="E514:E532"/>
    <mergeCell ref="E462:E477"/>
    <mergeCell ref="C478:M478"/>
    <mergeCell ref="E479:E504"/>
    <mergeCell ref="C505:M505"/>
    <mergeCell ref="E506:E507"/>
    <mergeCell ref="E542:E546"/>
    <mergeCell ref="C547:M547"/>
    <mergeCell ref="E548:E570"/>
    <mergeCell ref="C571:M571"/>
    <mergeCell ref="C573:M573"/>
    <mergeCell ref="C533:M533"/>
    <mergeCell ref="E534:E536"/>
    <mergeCell ref="C537:M537"/>
    <mergeCell ref="E538:E540"/>
    <mergeCell ref="C541:M541"/>
    <mergeCell ref="E593:E594"/>
    <mergeCell ref="C595:M595"/>
    <mergeCell ref="E596:E609"/>
    <mergeCell ref="C610:M610"/>
    <mergeCell ref="E611:E641"/>
    <mergeCell ref="E574:E585"/>
    <mergeCell ref="C586:M586"/>
    <mergeCell ref="C588:M588"/>
    <mergeCell ref="C590:M590"/>
    <mergeCell ref="C592:M592"/>
    <mergeCell ref="C660:M660"/>
    <mergeCell ref="E661:E663"/>
    <mergeCell ref="C664:M664"/>
    <mergeCell ref="E665:E670"/>
    <mergeCell ref="C671:M671"/>
    <mergeCell ref="C642:M642"/>
    <mergeCell ref="C644:M644"/>
    <mergeCell ref="E645:E652"/>
    <mergeCell ref="C653:M653"/>
    <mergeCell ref="E654:E659"/>
    <mergeCell ref="E688:E689"/>
    <mergeCell ref="C690:M690"/>
    <mergeCell ref="C691:M691"/>
    <mergeCell ref="C692:G692"/>
    <mergeCell ref="H692:L692"/>
    <mergeCell ref="M692:P692"/>
    <mergeCell ref="C673:M673"/>
    <mergeCell ref="E674:E682"/>
    <mergeCell ref="C683:M683"/>
    <mergeCell ref="E684:E686"/>
    <mergeCell ref="C687:M687"/>
    <mergeCell ref="C697:M697"/>
    <mergeCell ref="E698:E700"/>
    <mergeCell ref="C701:M701"/>
    <mergeCell ref="E702:E704"/>
    <mergeCell ref="C705:M705"/>
    <mergeCell ref="C707:M707"/>
    <mergeCell ref="E708:E714"/>
    <mergeCell ref="C715:M715"/>
    <mergeCell ref="E716:E721"/>
    <mergeCell ref="E753:E756"/>
    <mergeCell ref="C757:M757"/>
    <mergeCell ref="C759:M759"/>
    <mergeCell ref="C761:M761"/>
    <mergeCell ref="C762:M762"/>
    <mergeCell ref="C763:G763"/>
    <mergeCell ref="H763:L763"/>
    <mergeCell ref="M763:P763"/>
    <mergeCell ref="C722:M722"/>
    <mergeCell ref="E723:E728"/>
    <mergeCell ref="C729:M729"/>
    <mergeCell ref="E730:E734"/>
    <mergeCell ref="C735:M735"/>
    <mergeCell ref="E736:E747"/>
    <mergeCell ref="C748:M748"/>
    <mergeCell ref="E749:E751"/>
    <mergeCell ref="C752:M752"/>
  </mergeCells>
  <conditionalFormatting sqref="H11:H12">
    <cfRule type="cellIs" dxfId="53" priority="1" operator="equal">
      <formula>"[select]"</formula>
    </cfRule>
    <cfRule type="cellIs" dxfId="52" priority="2" operator="equal">
      <formula>""</formula>
    </cfRule>
  </conditionalFormatting>
  <conditionalFormatting sqref="H16:H31">
    <cfRule type="cellIs" dxfId="51" priority="7" operator="equal">
      <formula>"[select]"</formula>
    </cfRule>
    <cfRule type="cellIs" dxfId="50" priority="8" operator="equal">
      <formula>""</formula>
    </cfRule>
  </conditionalFormatting>
  <conditionalFormatting sqref="H34:H42">
    <cfRule type="cellIs" dxfId="49" priority="3" operator="equal">
      <formula>"[select]"</formula>
    </cfRule>
    <cfRule type="cellIs" dxfId="48" priority="4" operator="equal">
      <formula>""</formula>
    </cfRule>
  </conditionalFormatting>
  <dataValidations count="2">
    <dataValidation type="list" allowBlank="1" showInputMessage="1" sqref="H16:H17 H23:H27 H29:H31" xr:uid="{07A861F3-DDF1-40E2-91BB-37B008A53650}">
      <formula1>"[select],Tonne,kg,kL,L,m³"</formula1>
    </dataValidation>
    <dataValidation type="list" allowBlank="1" showInputMessage="1" sqref="H28 H18:H22 H34:H42 H11:H12" xr:uid="{B36C4E62-E4A4-4469-BD51-AB4B3FEE63E4}">
      <formula1>"[select],Tonne,kg,kL,L,m3"</formula1>
    </dataValidation>
  </dataValidations>
  <hyperlinks>
    <hyperlink ref="C48" location="RANGE!pronto___22_u_pronto_data_L01_22_20_22drilldown_22_20_22stock_code_20_22_20_22100004_________________________22" display="100004 - GREASE EXTREME PRESSURE GADUS S2 V220 2/ D180K " xr:uid="{9EC9E2A0-65A9-4F96-8070-6470B4BDC609}"/>
    <hyperlink ref="C49" location="RANGE!pronto___22_u_pronto_data_L01_22_20_22drilldown_22_20_22stock_code_20_22_20_22100004_________________________22" display="100004 - GREASE EXTREME PRESSURE GADUS S2 V220 2/ D180K " xr:uid="{59A3F5E2-EBD6-4C8C-93B3-40B0A2720564}"/>
    <hyperlink ref="C50" location="RANGE!pronto___22_u_pronto_data_L01_22_20_22drilldown_22_20_22stock_code_20_22_20_22100004_________________________22" display="100004 - GREASE EXTREME PRESSURE GADUS S2 V220 2/ D180K " xr:uid="{4E44EA3C-4F85-4F26-97B9-1DA0A78989AA}"/>
    <hyperlink ref="C51" location="RANGE!pronto___22_u_pronto_data_L01_22_20_22drilldown_22_20_22stock_code_20_22_20_22100004_________________________22" display="100004 - GREASE EXTREME PRESSURE GADUS S2 V220 2/ D180K " xr:uid="{B2DBC3F1-2FC7-4EB3-B4DE-E670E91DA647}"/>
    <hyperlink ref="C52" location="RANGE!pronto___22_u_pronto_data_L01_22_20_22drilldown_22_20_22stock_code_20_22_20_22100004_________________________22" display="100004 - GREASE EXTREME PRESSURE GADUS S2 V220 2/ D180K " xr:uid="{24E86243-6362-42AF-83A8-B8097885E739}"/>
    <hyperlink ref="C53" location="RANGE!pronto___22_u_pronto_data_L01_22_20_22drilldown_22_20_22stock_code_20_22_20_22100004_________________________22" display="100004 - GREASE EXTREME PRESSURE GADUS S2 V220 2/ D180K " xr:uid="{F499910E-DD28-4C07-9B62-F9B6368DA056}"/>
    <hyperlink ref="C55" location="RANGE!pronto___22_u_pronto_data_L01_22_20_22drilldown_22_20_22stock_code_20_22_20_22100087_________________________22" display="100087 - OIL GEAR SPIRAX S2 ALS 90 20L T DIFF OIL " xr:uid="{A0A89CFF-8A81-4C04-85D4-9474315F1D66}"/>
    <hyperlink ref="C56" location="RANGE!pronto___22_u_pronto_data_L01_22_20_22drilldown_22_20_22stock_code_20_22_20_22100087_________________________22" display="100087 - OIL GEAR SPIRAX S2 ALS 90 20L T DIFF OIL " xr:uid="{0C09DA6D-FD8B-4D3F-957C-2624297C2570}"/>
    <hyperlink ref="C57" location="RANGE!pronto___22_u_pronto_data_L01_22_20_22drilldown_22_20_22stock_code_20_22_20_22100087_________________________22" display="100087 - OIL GEAR SPIRAX S2 ALS 90 20L T DIFF OIL " xr:uid="{DAB02AF8-4600-44C7-B3D2-9F0AC86A5E0E}"/>
    <hyperlink ref="C59" location="RANGE!pronto___22_u_pronto_data_L01_22_20_22drilldown_22_20_22stock_code_20_22_20_22100192_________________________22" display="100192 - ACETYLENE, INDUSTRIAL, SIZE G (7.0M3), 98%PURITY, CODE 040 " xr:uid="{3878CB05-0C9F-4B99-BCF1-866B3C4812AB}"/>
    <hyperlink ref="C60" location="RANGE!pronto___22_u_pronto_data_L01_22_20_22drilldown_22_20_22stock_code_20_22_20_22100192_________________________22" display="100192 - ACETYLENE, INDUSTRIAL, SIZE G (7.0M3), 98%PURITY, CODE 040 " xr:uid="{F1E90717-E30C-4243-8CA6-C43BD18703E4}"/>
    <hyperlink ref="C61" location="RANGE!pronto___22_u_pronto_data_L01_22_20_22drilldown_22_20_22stock_code_20_22_20_22100192_________________________22" display="100192 - ACETYLENE, INDUSTRIAL, SIZE G (7.0M3), 98%PURITY, CODE 040 " xr:uid="{03738361-831B-4A37-9F46-F1232841E9BB}"/>
    <hyperlink ref="C62" location="RANGE!pronto___22_u_pronto_data_L01_22_20_22drilldown_22_20_22stock_code_20_22_20_22100192_________________________22" display="100192 - ACETYLENE, INDUSTRIAL, SIZE G (7.0M3), 98%PURITY, CODE 040 " xr:uid="{2E6EE63A-0C3E-4263-A5C4-86E594201B15}"/>
    <hyperlink ref="C63" location="RANGE!pronto___22_u_pronto_data_L01_22_20_22drilldown_22_20_22stock_code_20_22_20_22100192_________________________22" display="100192 - ACETYLENE, INDUSTRIAL, SIZE G (7.0M3), 98%PURITY, CODE 040 " xr:uid="{C374C592-DE9E-4041-9FD7-2C5A57C5DBAB}"/>
    <hyperlink ref="C64" location="RANGE!pronto___22_u_pronto_data_L01_22_20_22drilldown_22_20_22stock_code_20_22_20_22100192_________________________22" display="100192 - ACETYLENE, INDUSTRIAL, SIZE G (7.0M3), 98%PURITY, CODE 040 " xr:uid="{22B81FA3-2A18-4BA8-87CB-EAADC9E3C020}"/>
    <hyperlink ref="C65" location="RANGE!pronto___22_u_pronto_data_L01_22_20_22drilldown_22_20_22stock_code_20_22_20_22100192_________________________22" display="100192 - ACETYLENE, INDUSTRIAL, SIZE G (7.0M3), 98%PURITY, CODE 040 " xr:uid="{F1B6601C-168A-4224-BA02-7B2282C96919}"/>
    <hyperlink ref="C66" location="RANGE!pronto___22_u_pronto_data_L01_22_20_22drilldown_22_20_22stock_code_20_22_20_22100192_________________________22" display="100192 - ACETYLENE, INDUSTRIAL, SIZE G (7.0M3), 98%PURITY, CODE 040 " xr:uid="{560A06BA-9CB2-4B55-9315-A9AD3B3661EC}"/>
    <hyperlink ref="C67" location="RANGE!pronto___22_u_pronto_data_L01_22_20_22drilldown_22_20_22stock_code_20_22_20_22100192_________________________22" display="100192 - ACETYLENE, INDUSTRIAL, SIZE G (7.0M3), 98%PURITY, CODE 040 " xr:uid="{BFC072FD-03D5-4005-9918-FE71B5366E19}"/>
    <hyperlink ref="C68" location="RANGE!pronto___22_u_pronto_data_L01_22_20_22drilldown_22_20_22stock_code_20_22_20_22100192_________________________22" display="100192 - ACETYLENE, INDUSTRIAL, SIZE G (7.0M3), 98%PURITY, CODE 040 " xr:uid="{05AA7C74-0E4A-408A-A5C2-875A95EE4491}"/>
    <hyperlink ref="C69" location="RANGE!pronto___22_u_pronto_data_L01_22_20_22drilldown_22_20_22stock_code_20_22_20_22100192_________________________22" display="100192 - ACETYLENE, INDUSTRIAL, SIZE G (7.0M3), 98%PURITY, CODE 040 " xr:uid="{B668F2CD-DBD9-455A-A002-7C750C990B20}"/>
    <hyperlink ref="C70" location="RANGE!pronto___22_u_pronto_data_L01_22_20_22drilldown_22_20_22stock_code_20_22_20_22100192_________________________22" display="100192 - ACETYLENE, INDUSTRIAL, SIZE G (7.0M3), 98%PURITY, CODE 040 " xr:uid="{5D1B1C5F-A2D1-4CB1-B2AF-CAC2C55CC282}"/>
    <hyperlink ref="C71" location="RANGE!pronto___22_u_pronto_data_L01_22_20_22drilldown_22_20_22stock_code_20_22_20_22100192_________________________22" display="100192 - ACETYLENE, INDUSTRIAL, SIZE G (7.0M3), 98%PURITY, CODE 040 " xr:uid="{AC4EA320-9AB4-44BB-8792-CC3552E3E9EE}"/>
    <hyperlink ref="C72" location="RANGE!pronto___22_u_pronto_data_L01_22_20_22drilldown_22_20_22stock_code_20_22_20_22100192_________________________22" display="100192 - ACETYLENE, INDUSTRIAL, SIZE G (7.0M3), 98%PURITY, CODE 040 " xr:uid="{19D0E5BC-1FEF-42B7-B64F-1A5F7F78BC53}"/>
    <hyperlink ref="C73" location="RANGE!pronto___22_u_pronto_data_L01_22_20_22drilldown_22_20_22stock_code_20_22_20_22100192_________________________22" display="100192 - ACETYLENE, INDUSTRIAL, SIZE G (7.0M3), 98%PURITY, CODE 040 " xr:uid="{2591E735-C2C6-4EE3-AC3F-838E5CAA9210}"/>
    <hyperlink ref="C74" location="RANGE!pronto___22_u_pronto_data_L01_22_20_22drilldown_22_20_22stock_code_20_22_20_22100192_________________________22" display="100192 - ACETYLENE, INDUSTRIAL, SIZE G (7.0M3), 98%PURITY, CODE 040 " xr:uid="{ACA95695-4E34-47C7-86AF-5A0D8841ADDF}"/>
    <hyperlink ref="C75" location="RANGE!pronto___22_u_pronto_data_L01_22_20_22drilldown_22_20_22stock_code_20_22_20_22100192_________________________22" display="100192 - ACETYLENE, INDUSTRIAL, SIZE G (7.0M3), 98%PURITY, CODE 040 " xr:uid="{569210B3-3879-4030-BE89-7728C3EA9E9F}"/>
    <hyperlink ref="C76" location="RANGE!pronto___22_u_pronto_data_L01_22_20_22drilldown_22_20_22stock_code_20_22_20_22100192_________________________22" display="100192 - ACETYLENE, INDUSTRIAL, SIZE G (7.0M3), 98%PURITY, CODE 040 " xr:uid="{F8967DAC-38BF-4C6D-B5D2-ECCEB0CE317F}"/>
    <hyperlink ref="C77" location="RANGE!pronto___22_u_pronto_data_L01_22_20_22drilldown_22_20_22stock_code_20_22_20_22100192_________________________22" display="100192 - ACETYLENE, INDUSTRIAL, SIZE G (7.0M3), 98%PURITY, CODE 040 " xr:uid="{5DF81050-0E1E-4501-8348-7189DCDEED5F}"/>
    <hyperlink ref="C78" location="RANGE!pronto___22_u_pronto_data_L01_22_20_22drilldown_22_20_22stock_code_20_22_20_22100192_________________________22" display="100192 - ACETYLENE, INDUSTRIAL, SIZE G (7.0M3), 98%PURITY, CODE 040 " xr:uid="{C134C299-AC8A-4154-8918-DBAC3AC2EEFB}"/>
    <hyperlink ref="C79" location="RANGE!pronto___22_u_pronto_data_L01_22_20_22drilldown_22_20_22stock_code_20_22_20_22100192_________________________22" display="100192 - ACETYLENE, INDUSTRIAL, SIZE G (7.0M3), 98%PURITY, CODE 040 " xr:uid="{E5194FFF-BB81-40CC-B74D-45843895D98C}"/>
    <hyperlink ref="C80" location="RANGE!pronto___22_u_pronto_data_L01_22_20_22drilldown_22_20_22stock_code_20_22_20_22100192_________________________22" display="100192 - ACETYLENE, INDUSTRIAL, SIZE G (7.0M3), 98%PURITY, CODE 040 " xr:uid="{D87CD5E1-6243-4C6B-998A-81CCE0445392}"/>
    <hyperlink ref="C82" location="RANGE!pronto___22_u_pronto_data_L01_22_20_22drilldown_22_20_22stock_code_20_22_20_22100330_________________________22" display="100330 - OIL, GEAR, OMALA S4 GXV PLUS 320, 20L " xr:uid="{E9E3CCEF-B9C2-4F76-B7A9-9DE481D297D4}"/>
    <hyperlink ref="C83" location="RANGE!pronto___22_u_pronto_data_L01_22_20_22drilldown_22_20_22stock_code_20_22_20_22100330_________________________22" display="100330 - OIL, GEAR, OMALA S4 GXV PLUS 320, 20L " xr:uid="{24DF1C38-466E-4690-A2F6-41D1AE359D63}"/>
    <hyperlink ref="C84" location="RANGE!pronto___22_u_pronto_data_L01_22_20_22drilldown_22_20_22stock_code_20_22_20_22100330_________________________22" display="100330 - OIL, GEAR, OMALA S4 GXV PLUS 320, 20L " xr:uid="{FD983160-F4F5-414F-AFF5-A3B74CE778E9}"/>
    <hyperlink ref="C85" location="RANGE!pronto___22_u_pronto_data_L01_22_20_22drilldown_22_20_22stock_code_20_22_20_22100330_________________________22" display="100330 - OIL, GEAR, OMALA S4 GXV PLUS 320, 20L " xr:uid="{6D710BD1-83DF-4EC3-BD3D-541FF7642994}"/>
    <hyperlink ref="C86" location="RANGE!pronto___22_u_pronto_data_L01_22_20_22drilldown_22_20_22stock_code_20_22_20_22100330_________________________22" display="100330 - OIL, GEAR, OMALA S4 GXV PLUS 320, 20L " xr:uid="{ED391D47-5856-4CE9-8E75-7EEA2AE73F39}"/>
    <hyperlink ref="C87" location="RANGE!pronto___22_u_pronto_data_L01_22_20_22drilldown_22_20_22stock_code_20_22_20_22100330_________________________22" display="100330 - OIL, GEAR, OMALA S4 GXV PLUS 320, 20L " xr:uid="{73586B72-22A1-43D3-8ECD-0E205482318C}"/>
    <hyperlink ref="C88" location="RANGE!pronto___22_u_pronto_data_L01_22_20_22drilldown_22_20_22stock_code_20_22_20_22100330_________________________22" display="100330 - OIL, GEAR, OMALA S4 GXV PLUS 320, 20L " xr:uid="{31CEFF33-2210-48D4-9CA1-618E7A2841A7}"/>
    <hyperlink ref="C89" location="RANGE!pronto___22_u_pronto_data_L01_22_20_22drilldown_22_20_22stock_code_20_22_20_22100330_________________________22" display="100330 - OIL, GEAR, OMALA S4 GXV PLUS 320, 20L " xr:uid="{CCA894D8-2B6E-4CEB-8B35-9D241D3694E5}"/>
    <hyperlink ref="C90" location="RANGE!pronto___22_u_pronto_data_L01_22_20_22drilldown_22_20_22stock_code_20_22_20_22100330_________________________22" display="100330 - OIL, GEAR, OMALA S4 GXV PLUS 320, 20L " xr:uid="{E07940D8-959D-48AB-9C82-F57FDD2B11C4}"/>
    <hyperlink ref="C91" location="RANGE!pronto___22_u_pronto_data_L01_22_20_22drilldown_22_20_22stock_code_20_22_20_22100330_________________________22" display="100330 - OIL, GEAR, OMALA S4 GXV PLUS 320, 20L " xr:uid="{75709BB3-64FE-4442-BB6E-2557EE276F99}"/>
    <hyperlink ref="C92" location="RANGE!pronto___22_u_pronto_data_L01_22_20_22drilldown_22_20_22stock_code_20_22_20_22100330_________________________22" display="100330 - OIL, GEAR, OMALA S4 GXV PLUS 320, 20L " xr:uid="{99D67790-262E-4551-ADF3-A63F94E5509D}"/>
    <hyperlink ref="C93" location="RANGE!pronto___22_u_pronto_data_L01_22_20_22drilldown_22_20_22stock_code_20_22_20_22100330_________________________22" display="100330 - OIL, GEAR, OMALA S4 GXV PLUS 320, 20L " xr:uid="{39EDFC48-F2AB-4851-8548-1F9D68364073}"/>
    <hyperlink ref="C94" location="RANGE!pronto___22_u_pronto_data_L01_22_20_22drilldown_22_20_22stock_code_20_22_20_22100330_________________________22" display="100330 - OIL, GEAR, OMALA S4 GXV PLUS 320, 20L " xr:uid="{227A528C-5C9B-4E4D-81E7-5B1B70E61D50}"/>
    <hyperlink ref="C95" location="RANGE!pronto___22_u_pronto_data_L01_22_20_22drilldown_22_20_22stock_code_20_22_20_22100330_________________________22" display="100330 - OIL, GEAR, OMALA S4 GXV PLUS 320, 20L " xr:uid="{E3040C78-D59E-4C07-8070-71D007CE94AE}"/>
    <hyperlink ref="C96" location="RANGE!pronto___22_u_pronto_data_L01_22_20_22drilldown_22_20_22stock_code_20_22_20_22100330_________________________22" display="100330 - OIL, GEAR, OMALA S4 GXV PLUS 320, 20L " xr:uid="{51153077-9259-4EA0-AE7D-FD5EE6DE1157}"/>
    <hyperlink ref="C97" location="RANGE!pronto___22_u_pronto_data_L01_22_20_22drilldown_22_20_22stock_code_20_22_20_22100330_________________________22" display="100330 - OIL, GEAR, OMALA S4 GXV PLUS 320, 20L " xr:uid="{0C80C044-1119-4FA0-B96C-0DC1634A9B77}"/>
    <hyperlink ref="C98" location="RANGE!pronto___22_u_pronto_data_L01_22_20_22drilldown_22_20_22stock_code_20_22_20_22100330_________________________22" display="100330 - OIL, GEAR, OMALA S4 GXV PLUS 320, 20L " xr:uid="{FB60B0F3-C379-4747-9686-5B4C0574D707}"/>
    <hyperlink ref="C99" location="RANGE!pronto___22_u_pronto_data_L01_22_20_22drilldown_22_20_22stock_code_20_22_20_22100330_________________________22" display="100330 - OIL, GEAR, OMALA S4 GXV PLUS 320, 20L " xr:uid="{FA1C8302-208C-43BD-B16E-19678519CB9E}"/>
    <hyperlink ref="C100" location="RANGE!pronto___22_u_pronto_data_L01_22_20_22drilldown_22_20_22stock_code_20_22_20_22100330_________________________22" display="100330 - OIL, GEAR, OMALA S4 GXV PLUS 320, 20L " xr:uid="{4A789A1D-C7FC-4865-B58F-642D16DB0087}"/>
    <hyperlink ref="C101" location="RANGE!pronto___22_u_pronto_data_L01_22_20_22drilldown_22_20_22stock_code_20_22_20_22100330_________________________22" display="100330 - OIL, GEAR, OMALA S4 GXV PLUS 320, 20L " xr:uid="{DB081640-5CC0-4A2F-8933-D3A346C92517}"/>
    <hyperlink ref="C102" location="RANGE!pronto___22_u_pronto_data_L01_22_20_22drilldown_22_20_22stock_code_20_22_20_22100330_________________________22" display="100330 - OIL, GEAR, OMALA S4 GXV PLUS 320, 20L " xr:uid="{3786E31C-4A33-40F0-B9D7-A4CFAFE9C00F}"/>
    <hyperlink ref="C103" location="RANGE!pronto___22_u_pronto_data_L01_22_20_22drilldown_22_20_22stock_code_20_22_20_22100330_________________________22" display="100330 - OIL, GEAR, OMALA S4 GXV PLUS 320, 20L " xr:uid="{40A1B243-A3E2-4F1F-A264-AEA7D392AB92}"/>
    <hyperlink ref="C104" location="RANGE!pronto___22_u_pronto_data_L01_22_20_22drilldown_22_20_22stock_code_20_22_20_22100330_________________________22" display="100330 - OIL, GEAR, OMALA S4 GXV PLUS 320, 20L " xr:uid="{D40D7A0A-C0C4-4E25-A60E-B60C7897ABFA}"/>
    <hyperlink ref="C105" location="RANGE!pronto___22_u_pronto_data_L01_22_20_22drilldown_22_20_22stock_code_20_22_20_22100330_________________________22" display="100330 - OIL, GEAR, OMALA S4 GXV PLUS 320, 20L " xr:uid="{D0D4A75A-B663-4946-99CE-D34C2567E269}"/>
    <hyperlink ref="C106" location="RANGE!pronto___22_u_pronto_data_L01_22_20_22drilldown_22_20_22stock_code_20_22_20_22100330_________________________22" display="100330 - OIL, GEAR, OMALA S4 GXV PLUS 320, 20L " xr:uid="{850E1249-7ACA-40FF-A95F-7AAF6EFFEE35}"/>
    <hyperlink ref="C107" location="RANGE!pronto___22_u_pronto_data_L01_22_20_22drilldown_22_20_22stock_code_20_22_20_22100330_________________________22" display="100330 - OIL, GEAR, OMALA S4 GXV PLUS 320, 20L " xr:uid="{4EB25CCD-C133-4CC6-BB7F-F7E64E9CC462}"/>
    <hyperlink ref="C108" location="RANGE!pronto___22_u_pronto_data_L01_22_20_22drilldown_22_20_22stock_code_20_22_20_22100330_________________________22" display="100330 - OIL, GEAR, OMALA S4 GXV PLUS 320, 20L " xr:uid="{3AF26086-7BF6-4566-906B-78FF556B93A7}"/>
    <hyperlink ref="C109" location="RANGE!pronto___22_u_pronto_data_L01_22_20_22drilldown_22_20_22stock_code_20_22_20_22100330_________________________22" display="100330 - OIL, GEAR, OMALA S4 GXV PLUS 320, 20L " xr:uid="{D675BECF-615D-48C2-B52A-114BB49E6C4A}"/>
    <hyperlink ref="C110" location="RANGE!pronto___22_u_pronto_data_L01_22_20_22drilldown_22_20_22stock_code_20_22_20_22100330_________________________22" display="100330 - OIL, GEAR, OMALA S4 GXV PLUS 320, 20L " xr:uid="{821F14E5-D81E-4E08-84C4-AE9289480C17}"/>
    <hyperlink ref="C111" location="RANGE!pronto___22_u_pronto_data_L01_22_20_22drilldown_22_20_22stock_code_20_22_20_22100330_________________________22" display="100330 - OIL, GEAR, OMALA S4 GXV PLUS 320, 20L " xr:uid="{1E12A905-3E5C-430B-B4C6-08F3B65B8D95}"/>
    <hyperlink ref="C112" location="RANGE!pronto___22_u_pronto_data_L01_22_20_22drilldown_22_20_22stock_code_20_22_20_22100330_________________________22" display="100330 - OIL, GEAR, OMALA S4 GXV PLUS 320, 20L " xr:uid="{667541F8-7CE4-4BAF-A425-133F472BAFBE}"/>
    <hyperlink ref="C113" location="RANGE!pronto___22_u_pronto_data_L01_22_20_22drilldown_22_20_22stock_code_20_22_20_22100330_________________________22" display="100330 - OIL, GEAR, OMALA S4 GXV PLUS 320, 20L " xr:uid="{7A20583C-223B-470A-8986-739409D24A06}"/>
    <hyperlink ref="C114" location="RANGE!pronto___22_u_pronto_data_L01_22_20_22drilldown_22_20_22stock_code_20_22_20_22100330_________________________22" display="100330 - OIL, GEAR, OMALA S4 GXV PLUS 320, 20L " xr:uid="{165A4781-8627-4A00-BD04-06BC00E5405D}"/>
    <hyperlink ref="C115" location="RANGE!pronto___22_u_pronto_data_L01_22_20_22drilldown_22_20_22stock_code_20_22_20_22100330_________________________22" display="100330 - OIL, GEAR, OMALA S4 GXV PLUS 320, 20L " xr:uid="{68EB2B73-8C14-49E4-B696-E9B73DACB98D}"/>
    <hyperlink ref="C116" location="RANGE!pronto___22_u_pronto_data_L01_22_20_22drilldown_22_20_22stock_code_20_22_20_22100330_________________________22" display="100330 - OIL, GEAR, OMALA S4 GXV PLUS 320, 20L " xr:uid="{1CFD50B2-DB91-455E-991C-0D7D5EB56B0D}"/>
    <hyperlink ref="C117" location="RANGE!pronto___22_u_pronto_data_L01_22_20_22drilldown_22_20_22stock_code_20_22_20_22100330_________________________22" display="100330 - OIL, GEAR, OMALA S4 GXV PLUS 320, 20L " xr:uid="{B54179E1-0B41-47C7-802C-03CC92F0FB25}"/>
    <hyperlink ref="C118" location="RANGE!pronto___22_u_pronto_data_L01_22_20_22drilldown_22_20_22stock_code_20_22_20_22100330_________________________22" display="100330 - OIL, GEAR, OMALA S4 GXV PLUS 320, 20L " xr:uid="{95431AC0-039A-494B-ABAF-28AFEA326104}"/>
    <hyperlink ref="C120" location="RANGE!pronto___22_u_pronto_data_L01_22_20_22drilldown_22_20_22stock_code_20_22_20_22100379_________________________22" display="100379 - OIL, GEAR OMALA S2 GX 320 950L IBC-L " xr:uid="{8BBAAA81-8D17-4A04-929F-FE4418A81DB8}"/>
    <hyperlink ref="C121" location="RANGE!pronto___22_u_pronto_data_L01_22_20_22drilldown_22_20_22stock_code_20_22_20_22100379_________________________22" display="100379 - OIL, GEAR OMALA S2 GX 320 950L IBC-L " xr:uid="{24C73649-269B-4EEB-8EB1-BBF427B40FE8}"/>
    <hyperlink ref="C122" location="RANGE!pronto___22_u_pronto_data_L01_22_20_22drilldown_22_20_22stock_code_20_22_20_22100379_________________________22" display="100379 - OIL, GEAR OMALA S2 GX 320 950L IBC-L " xr:uid="{86328254-8665-4BAC-AA5E-4BBFB79DEB88}"/>
    <hyperlink ref="C123" location="RANGE!pronto___22_u_pronto_data_L01_22_20_22drilldown_22_20_22stock_code_20_22_20_22100379_________________________22" display="100379 - OIL, GEAR OMALA S2 GX 320 950L IBC-L " xr:uid="{D8A4DE16-F875-4A11-AD99-9F122D668623}"/>
    <hyperlink ref="C125" location="RANGE!pronto___22_u_pronto_data_L01_22_20_22drilldown_22_20_22stock_code_20_22_20_22100701_________________________22" display="100701 - ACETYLENE, INDUSTRIAL, SIZE E (3.2M3), 98%PURITY, CODE 040 " xr:uid="{71D8EC47-B732-4671-97EC-AA1B465E35E8}"/>
    <hyperlink ref="C126" location="RANGE!pronto___22_u_pronto_data_L01_22_20_22drilldown_22_20_22stock_code_20_22_20_22100701_________________________22" display="100701 - ACETYLENE, INDUSTRIAL, SIZE E (3.2M3), 98%PURITY, CODE 040 " xr:uid="{3F2EE0B4-9F7D-4D0C-90D2-E95E5716A8F6}"/>
    <hyperlink ref="C128" location="RANGE!pronto___22_u_pronto_data_L01_22_20_22drilldown_22_20_22stock_code_20_22_20_22101036_________________________22" display="101036 - OIL, GEAR, OMALA S4 GX320 209L 209L " xr:uid="{14D3C58F-A5C6-4F2E-B975-03EAAB829056}"/>
    <hyperlink ref="C129" location="RANGE!pronto___22_u_pronto_data_L01_22_20_22drilldown_22_20_22stock_code_20_22_20_22101036_________________________22" display="101036 - OIL, GEAR, OMALA S4 GX320 209L 209L " xr:uid="{A885D22E-856C-43D1-9E4F-05189160F1AD}"/>
    <hyperlink ref="C130" location="RANGE!pronto___22_u_pronto_data_L01_22_20_22drilldown_22_20_22stock_code_20_22_20_22101036_________________________22" display="101036 - OIL, GEAR, OMALA S4 GX320 209L 209L " xr:uid="{FF71097A-8765-41E7-B20C-648B05C5717E}"/>
    <hyperlink ref="C132" location="RANGE!pronto___22_u_pronto_data_L01_22_20_22drilldown_22_20_22stock_code_20_22_20_22101307_________________________22" display="101307 - OIL GEAR OMALA S4 WHEEL 680 208LTR GXV (HYPERIA s) " xr:uid="{9009A190-3C32-4043-9417-D3FA36288D93}"/>
    <hyperlink ref="C134" location="RANGE!pronto___22_u_pronto_data_L01_22_20_22drilldown_22_20_22stock_code_20_22_20_22101308_________________________22" display="101308 - OIL GEAR OMALA S4 WHEEL 680 18.9LTR " xr:uid="{B656B8D3-0AEF-4336-9D6E-19FDF8761216}"/>
    <hyperlink ref="C136" location="RANGE!pronto___22_u_pronto_data_L01_22_20_22drilldown_22_20_22stock_code_20_22_20_22101472_________________________22" display="101472 - GREASE SPECIAL PURPOSE RUBBER PRODUCTS 500G TUB " xr:uid="{F5274C13-048D-4450-B3DF-8069C3B89B86}"/>
    <hyperlink ref="C137" location="RANGE!pronto___22_u_pronto_data_L01_22_20_22drilldown_22_20_22stock_code_20_22_20_22101472_________________________22" display="101472 - GREASE SPECIAL PURPOSE RUBBER PRODUCTS 500G TUB " xr:uid="{0725E282-0B45-4944-94C6-4CA330663F28}"/>
    <hyperlink ref="C138" location="RANGE!pronto___22_u_pronto_data_L01_22_20_22drilldown_22_20_22stock_code_20_22_20_22101472_________________________22" display="101472 - GREASE SPECIAL PURPOSE RUBBER PRODUCTS 500G TUB " xr:uid="{73912A0C-B7BC-485A-AC97-C0B77FEC8A74}"/>
    <hyperlink ref="C139" location="RANGE!pronto___22_u_pronto_data_L01_22_20_22drilldown_22_20_22stock_code_20_22_20_22101472_________________________22" display="101472 - GREASE SPECIAL PURPOSE RUBBER PRODUCTS 500G TUB " xr:uid="{EE58D404-2E1C-4AFC-A563-4619D6FFDA1E}"/>
    <hyperlink ref="C140" location="RANGE!pronto___22_u_pronto_data_L01_22_20_22drilldown_22_20_22stock_code_20_22_20_22101472_________________________22" display="101472 - GREASE SPECIAL PURPOSE RUBBER PRODUCTS 500G TUB " xr:uid="{558D6D50-5977-4043-8D6F-D56381C29C70}"/>
    <hyperlink ref="C141" location="RANGE!pronto___22_u_pronto_data_L01_22_20_22drilldown_22_20_22stock_code_20_22_20_22101472_________________________22" display="101472 - GREASE SPECIAL PURPOSE RUBBER PRODUCTS 500G TUB " xr:uid="{ECBD7113-F171-473A-9552-684FA98B353A}"/>
    <hyperlink ref="C142" location="RANGE!pronto___22_u_pronto_data_L01_22_20_22drilldown_22_20_22stock_code_20_22_20_22101472_________________________22" display="101472 - GREASE SPECIAL PURPOSE RUBBER PRODUCTS 500G TUB " xr:uid="{6E14CED6-1A4A-419C-BB30-044D6550FA32}"/>
    <hyperlink ref="C143" location="RANGE!pronto___22_u_pronto_data_L01_22_20_22drilldown_22_20_22stock_code_20_22_20_22101472_________________________22" display="101472 - GREASE SPECIAL PURPOSE RUBBER PRODUCTS 500G TUB " xr:uid="{C1852502-540F-4B3C-935C-FD9DC73BD952}"/>
    <hyperlink ref="C144" location="RANGE!pronto___22_u_pronto_data_L01_22_20_22drilldown_22_20_22stock_code_20_22_20_22101472_________________________22" display="101472 - GREASE SPECIAL PURPOSE RUBBER PRODUCTS 500G TUB " xr:uid="{C80DD282-96F6-4B71-B665-0D269247C409}"/>
    <hyperlink ref="C145" location="RANGE!pronto___22_u_pronto_data_L01_22_20_22drilldown_22_20_22stock_code_20_22_20_22101472_________________________22" display="101472 - GREASE SPECIAL PURPOSE RUBBER PRODUCTS 500G TUB " xr:uid="{7EB74A8A-38C1-42CB-8613-227EBC185754}"/>
    <hyperlink ref="C146" location="RANGE!pronto___22_u_pronto_data_L01_22_20_22drilldown_22_20_22stock_code_20_22_20_22101472_________________________22" display="101472 - GREASE SPECIAL PURPOSE RUBBER PRODUCTS 500G TUB " xr:uid="{AC3809D6-41AC-460B-AD31-71016DF72919}"/>
    <hyperlink ref="C147" location="RANGE!pronto___22_u_pronto_data_L01_22_20_22drilldown_22_20_22stock_code_20_22_20_22101472_________________________22" display="101472 - GREASE SPECIAL PURPOSE RUBBER PRODUCTS 500G TUB " xr:uid="{951A20DA-9B78-43A8-BCDA-BF80383A0108}"/>
    <hyperlink ref="C148" location="RANGE!pronto___22_u_pronto_data_L01_22_20_22drilldown_22_20_22stock_code_20_22_20_22101472_________________________22" display="101472 - GREASE SPECIAL PURPOSE RUBBER PRODUCTS 500G TUB " xr:uid="{6790505C-A2A4-4211-9232-9D79589CD66B}"/>
    <hyperlink ref="C149" location="RANGE!pronto___22_u_pronto_data_L01_22_20_22drilldown_22_20_22stock_code_20_22_20_22101472_________________________22" display="101472 - GREASE SPECIAL PURPOSE RUBBER PRODUCTS 500G TUB " xr:uid="{6D57F194-BC7E-45A3-881A-DA0B6A009218}"/>
    <hyperlink ref="C150" location="RANGE!pronto___22_u_pronto_data_L01_22_20_22drilldown_22_20_22stock_code_20_22_20_22101472_________________________22" display="101472 - GREASE SPECIAL PURPOSE RUBBER PRODUCTS 500G TUB " xr:uid="{6F5F0ED0-6E59-4305-9798-D8F61BB4A441}"/>
    <hyperlink ref="C151" location="RANGE!pronto___22_u_pronto_data_L01_22_20_22drilldown_22_20_22stock_code_20_22_20_22101472_________________________22" display="101472 - GREASE SPECIAL PURPOSE RUBBER PRODUCTS 500G TUB " xr:uid="{B1F22E50-297C-42D3-97DF-C3ABDA713B10}"/>
    <hyperlink ref="C152" location="RANGE!pronto___22_u_pronto_data_L01_22_20_22drilldown_22_20_22stock_code_20_22_20_22101472_________________________22" display="101472 - GREASE SPECIAL PURPOSE RUBBER PRODUCTS 500G TUB " xr:uid="{E8B931A5-AD9D-452B-9A3B-37778271B5F6}"/>
    <hyperlink ref="C153" location="RANGE!pronto___22_u_pronto_data_L01_22_20_22drilldown_22_20_22stock_code_20_22_20_22101472_________________________22" display="101472 - GREASE SPECIAL PURPOSE RUBBER PRODUCTS 500G TUB " xr:uid="{0B0137A1-90BD-4A16-968D-3D531B136D6C}"/>
    <hyperlink ref="C154" location="RANGE!pronto___22_u_pronto_data_L01_22_20_22drilldown_22_20_22stock_code_20_22_20_22101472_________________________22" display="101472 - GREASE SPECIAL PURPOSE RUBBER PRODUCTS 500G TUB " xr:uid="{B610F3E4-AD48-4B94-B222-C7FAA16DF81C}"/>
    <hyperlink ref="C155" location="RANGE!pronto___22_u_pronto_data_L01_22_20_22drilldown_22_20_22stock_code_20_22_20_22101472_________________________22" display="101472 - GREASE SPECIAL PURPOSE RUBBER PRODUCTS 500G TUB " xr:uid="{8C1D5678-C299-4E79-AD55-8BE7E13CE6F3}"/>
    <hyperlink ref="C156" location="RANGE!pronto___22_u_pronto_data_L01_22_20_22drilldown_22_20_22stock_code_20_22_20_22101472_________________________22" display="101472 - GREASE SPECIAL PURPOSE RUBBER PRODUCTS 500G TUB " xr:uid="{465211C7-F241-4A6F-BF34-361A342A6FDD}"/>
    <hyperlink ref="C157" location="RANGE!pronto___22_u_pronto_data_L01_22_20_22drilldown_22_20_22stock_code_20_22_20_22101472_________________________22" display="101472 - GREASE SPECIAL PURPOSE RUBBER PRODUCTS 500G TUB " xr:uid="{CA08FEA2-453E-4BD2-A261-5CEAF282D092}"/>
    <hyperlink ref="C158" location="RANGE!pronto___22_u_pronto_data_L01_22_20_22drilldown_22_20_22stock_code_20_22_20_22101472_________________________22" display="101472 - GREASE SPECIAL PURPOSE RUBBER PRODUCTS 500G TUB " xr:uid="{D4BC669F-9617-4E0D-99A5-E91723B66165}"/>
    <hyperlink ref="C159" location="RANGE!pronto___22_u_pronto_data_L01_22_20_22drilldown_22_20_22stock_code_20_22_20_22101472_________________________22" display="101472 - GREASE SPECIAL PURPOSE RUBBER PRODUCTS 500G TUB " xr:uid="{5FCF1A72-5320-4A91-8A18-D341732944F7}"/>
    <hyperlink ref="C160" location="RANGE!pronto___22_u_pronto_data_L01_22_20_22drilldown_22_20_22stock_code_20_22_20_22101472_________________________22" display="101472 - GREASE SPECIAL PURPOSE RUBBER PRODUCTS 500G TUB " xr:uid="{E5E9E66B-AD0A-4A30-8F1B-AAB9ABC7B596}"/>
    <hyperlink ref="C161" location="RANGE!pronto___22_u_pronto_data_L01_22_20_22drilldown_22_20_22stock_code_20_22_20_22101472_________________________22" display="101472 - GREASE SPECIAL PURPOSE RUBBER PRODUCTS 500G TUB " xr:uid="{26E32AD7-741D-46BE-8FE0-2A8A03F5E918}"/>
    <hyperlink ref="C162" location="RANGE!pronto___22_u_pronto_data_L01_22_20_22drilldown_22_20_22stock_code_20_22_20_22101472_________________________22" display="101472 - GREASE SPECIAL PURPOSE RUBBER PRODUCTS 500G TUB " xr:uid="{19206BC1-C0C8-40C1-A0C0-15DDCAF0DDAB}"/>
    <hyperlink ref="C163" location="RANGE!pronto___22_u_pronto_data_L01_22_20_22drilldown_22_20_22stock_code_20_22_20_22101472_________________________22" display="101472 - GREASE SPECIAL PURPOSE RUBBER PRODUCTS 500G TUB " xr:uid="{BD30C3EA-E778-4766-B1E2-30BAF4984A6F}"/>
    <hyperlink ref="C164" location="RANGE!pronto___22_u_pronto_data_L01_22_20_22drilldown_22_20_22stock_code_20_22_20_22101472_________________________22" display="101472 - GREASE SPECIAL PURPOSE RUBBER PRODUCTS 500G TUB " xr:uid="{315D2069-B04A-4569-8E54-92CACD833518}"/>
    <hyperlink ref="C165" location="RANGE!pronto___22_u_pronto_data_L01_22_20_22drilldown_22_20_22stock_code_20_22_20_22101472_________________________22" display="101472 - GREASE SPECIAL PURPOSE RUBBER PRODUCTS 500G TUB " xr:uid="{B4F41D54-931F-4A32-8A15-7072FBF43DA7}"/>
    <hyperlink ref="C166" location="RANGE!pronto___22_u_pronto_data_L01_22_20_22drilldown_22_20_22stock_code_20_22_20_22101472_________________________22" display="101472 - GREASE SPECIAL PURPOSE RUBBER PRODUCTS 500G TUB " xr:uid="{C9F9A4DE-4ACD-4058-B90C-57E2E4E8DC66}"/>
    <hyperlink ref="C167" location="RANGE!pronto___22_u_pronto_data_L01_22_20_22drilldown_22_20_22stock_code_20_22_20_22101472_________________________22" display="101472 - GREASE SPECIAL PURPOSE RUBBER PRODUCTS 500G TUB " xr:uid="{24CBDE91-8465-4D26-946E-8E28A67E7C9A}"/>
    <hyperlink ref="C168" location="RANGE!pronto___22_u_pronto_data_L01_22_20_22drilldown_22_20_22stock_code_20_22_20_22101472_________________________22" display="101472 - GREASE SPECIAL PURPOSE RUBBER PRODUCTS 500G TUB " xr:uid="{AF3FEBF7-B411-4C32-8B7B-97390FC0B4E3}"/>
    <hyperlink ref="C169" location="RANGE!pronto___22_u_pronto_data_L01_22_20_22drilldown_22_20_22stock_code_20_22_20_22101472_________________________22" display="101472 - GREASE SPECIAL PURPOSE RUBBER PRODUCTS 500G TUB " xr:uid="{510555B4-8D9E-4204-8EA5-A1AC6E6B2DE6}"/>
    <hyperlink ref="C171" location="RANGE!pronto___22_u_pronto_data_L01_22_20_22drilldown_22_20_22stock_code_20_22_20_22101492_________________________22" display="101492 - SODIUM CARBONATE, DENSE SODA ASH, 25KG BAG " xr:uid="{22518F39-B545-4636-AD4E-46D58E79BB25}"/>
    <hyperlink ref="C172" location="RANGE!pronto___22_u_pronto_data_L01_22_20_22drilldown_22_20_22stock_code_20_22_20_22101492_________________________22" display="101492 - SODIUM CARBONATE, DENSE SODA ASH, 25KG BAG " xr:uid="{61802A47-8CD5-4E3E-9924-901BF4DB6234}"/>
    <hyperlink ref="C173" location="RANGE!pronto___22_u_pronto_data_L01_22_20_22drilldown_22_20_22stock_code_20_22_20_22101492_________________________22" display="101492 - SODIUM CARBONATE, DENSE SODA ASH, 25KG BAG " xr:uid="{5B235E95-7EDC-41A9-A193-360A92318F06}"/>
    <hyperlink ref="C174" location="RANGE!pronto___22_u_pronto_data_L01_22_20_22drilldown_22_20_22stock_code_20_22_20_22101492_________________________22" display="101492 - SODIUM CARBONATE, DENSE SODA ASH, 25KG BAG " xr:uid="{BFC9C35F-8F53-4C85-B77F-5DB16EFE9BC0}"/>
    <hyperlink ref="C175" location="RANGE!pronto___22_u_pronto_data_L01_22_20_22drilldown_22_20_22stock_code_20_22_20_22101492_________________________22" display="101492 - SODIUM CARBONATE, DENSE SODA ASH, 25KG BAG " xr:uid="{02CAD80A-1049-49E5-A64D-2A26A68C3B42}"/>
    <hyperlink ref="C176" location="RANGE!pronto___22_u_pronto_data_L01_22_20_22drilldown_22_20_22stock_code_20_22_20_22101492_________________________22" display="101492 - SODIUM CARBONATE, DENSE SODA ASH, 25KG BAG " xr:uid="{7FD3560F-36C5-4BAC-A146-1A5FA09292E3}"/>
    <hyperlink ref="C177" location="RANGE!pronto___22_u_pronto_data_L01_22_20_22drilldown_22_20_22stock_code_20_22_20_22101492_________________________22" display="101492 - SODIUM CARBONATE, DENSE SODA ASH, 25KG BAG " xr:uid="{042AF55C-8E10-4A2C-8177-732BB085F8BD}"/>
    <hyperlink ref="C178" location="RANGE!pronto___22_u_pronto_data_L01_22_20_22drilldown_22_20_22stock_code_20_22_20_22101492_________________________22" display="101492 - SODIUM CARBONATE, DENSE SODA ASH, 25KG BAG " xr:uid="{7C2F7FEE-16FA-4B69-B460-7578B5108CFD}"/>
    <hyperlink ref="C179" location="RANGE!pronto___22_u_pronto_data_L01_22_20_22drilldown_22_20_22stock_code_20_22_20_22101492_________________________22" display="101492 - SODIUM CARBONATE, DENSE SODA ASH, 25KG BAG " xr:uid="{5C115ABD-D57C-4BD6-B83B-9DCD8F87B1F3}"/>
    <hyperlink ref="C181" location="RANGE!pronto___22_u_pronto_data_L01_22_20_22drilldown_22_20_22stock_code_20_22_20_22101578_________________________22" display="101578 - GREASE EXTREME PRESSURE GADUS S3 (EP2) 450G CARTRIDGE " xr:uid="{C9C153DF-FFEC-4658-BDE8-3D608ADC2088}"/>
    <hyperlink ref="C182" location="RANGE!pronto___22_u_pronto_data_L01_22_20_22drilldown_22_20_22stock_code_20_22_20_22101578_________________________22" display="101578 - GREASE EXTREME PRESSURE GADUS S3 (EP2) 450G CARTRIDGE " xr:uid="{D950F142-DD16-482A-AADB-9283DD35F479}"/>
    <hyperlink ref="C183" location="RANGE!pronto___22_u_pronto_data_L01_22_20_22drilldown_22_20_22stock_code_20_22_20_22101578_________________________22" display="101578 - GREASE EXTREME PRESSURE GADUS S3 (EP2) 450G CARTRIDGE " xr:uid="{17FE6B4C-15BC-4C74-A40C-727F75112DE5}"/>
    <hyperlink ref="C184" location="RANGE!pronto___22_u_pronto_data_L01_22_20_22drilldown_22_20_22stock_code_20_22_20_22101578_________________________22" display="101578 - GREASE EXTREME PRESSURE GADUS S3 (EP2) 450G CARTRIDGE " xr:uid="{A491EE08-117D-43F1-AFFB-CF58C959EE1B}"/>
    <hyperlink ref="C185" location="RANGE!pronto___22_u_pronto_data_L01_22_20_22drilldown_22_20_22stock_code_20_22_20_22101578_________________________22" display="101578 - GREASE EXTREME PRESSURE GADUS S3 (EP2) 450G CARTRIDGE " xr:uid="{E0E666E3-C55D-4F3C-8D5A-FEB891BCA9FA}"/>
    <hyperlink ref="C186" location="RANGE!pronto___22_u_pronto_data_L01_22_20_22drilldown_22_20_22stock_code_20_22_20_22101578_________________________22" display="101578 - GREASE EXTREME PRESSURE GADUS S3 (EP2) 450G CARTRIDGE " xr:uid="{9F4FDC09-3F9B-488F-A51C-F1A298B4DBE9}"/>
    <hyperlink ref="C187" location="RANGE!pronto___22_u_pronto_data_L01_22_20_22drilldown_22_20_22stock_code_20_22_20_22101578_________________________22" display="101578 - GREASE EXTREME PRESSURE GADUS S3 (EP2) 450G CARTRIDGE " xr:uid="{C24151F8-E281-4BD2-95DC-3625BDC85AEA}"/>
    <hyperlink ref="C188" location="RANGE!pronto___22_u_pronto_data_L01_22_20_22drilldown_22_20_22stock_code_20_22_20_22101578_________________________22" display="101578 - GREASE EXTREME PRESSURE GADUS S3 (EP2) 450G CARTRIDGE " xr:uid="{CE4544ED-CA06-4917-85AE-839E8C906451}"/>
    <hyperlink ref="C189" location="RANGE!pronto___22_u_pronto_data_L01_22_20_22drilldown_22_20_22stock_code_20_22_20_22101578_________________________22" display="101578 - GREASE EXTREME PRESSURE GADUS S3 (EP2) 450G CARTRIDGE " xr:uid="{39B3F4E2-0DB8-41CB-8B60-A0C3B605E7A6}"/>
    <hyperlink ref="C190" location="RANGE!pronto___22_u_pronto_data_L01_22_20_22drilldown_22_20_22stock_code_20_22_20_22101578_________________________22" display="101578 - GREASE EXTREME PRESSURE GADUS S3 (EP2) 450G CARTRIDGE " xr:uid="{7E7C6797-0C95-49F5-9086-3314F0A1FB20}"/>
    <hyperlink ref="C191" location="RANGE!pronto___22_u_pronto_data_L01_22_20_22drilldown_22_20_22stock_code_20_22_20_22101578_________________________22" display="101578 - GREASE EXTREME PRESSURE GADUS S3 (EP2) 450G CARTRIDGE " xr:uid="{0841BEF8-A151-43F2-B66E-AAC77D9F6BA8}"/>
    <hyperlink ref="C192" location="RANGE!pronto___22_u_pronto_data_L01_22_20_22drilldown_22_20_22stock_code_20_22_20_22101578_________________________22" display="101578 - GREASE EXTREME PRESSURE GADUS S3 (EP2) 450G CARTRIDGE " xr:uid="{03676414-A2A9-40CD-A204-3EEF3796B642}"/>
    <hyperlink ref="C193" location="RANGE!pronto___22_u_pronto_data_L01_22_20_22drilldown_22_20_22stock_code_20_22_20_22101578_________________________22" display="101578 - GREASE EXTREME PRESSURE GADUS S3 (EP2) 450G CARTRIDGE " xr:uid="{08BEB545-A521-4FCE-B054-E91D7D9C792D}"/>
    <hyperlink ref="C194" location="RANGE!pronto___22_u_pronto_data_L01_22_20_22drilldown_22_20_22stock_code_20_22_20_22101578_________________________22" display="101578 - GREASE EXTREME PRESSURE GADUS S3 (EP2) 450G CARTRIDGE " xr:uid="{FFEAEBE1-9D19-4B26-9ECA-A67949B5AD7A}"/>
    <hyperlink ref="C195" location="RANGE!pronto___22_u_pronto_data_L01_22_20_22drilldown_22_20_22stock_code_20_22_20_22101578_________________________22" display="101578 - GREASE EXTREME PRESSURE GADUS S3 (EP2) 450G CARTRIDGE " xr:uid="{8696B599-E047-4855-8A19-29699660FBD3}"/>
    <hyperlink ref="C196" location="RANGE!pronto___22_u_pronto_data_L01_22_20_22drilldown_22_20_22stock_code_20_22_20_22101578_________________________22" display="101578 - GREASE EXTREME PRESSURE GADUS S3 (EP2) 450G CARTRIDGE " xr:uid="{06A94A4B-669D-4C2D-B9D5-ECA31E5FF403}"/>
    <hyperlink ref="C197" location="RANGE!pronto___22_u_pronto_data_L01_22_20_22drilldown_22_20_22stock_code_20_22_20_22101578_________________________22" display="101578 - GREASE EXTREME PRESSURE GADUS S3 (EP2) 450G CARTRIDGE " xr:uid="{AA38C9E7-7FCD-4DB9-851D-7B3B0E752D7B}"/>
    <hyperlink ref="C198" location="RANGE!pronto___22_u_pronto_data_L01_22_20_22drilldown_22_20_22stock_code_20_22_20_22101578_________________________22" display="101578 - GREASE EXTREME PRESSURE GADUS S3 (EP2) 450G CARTRIDGE " xr:uid="{2DF04A25-456B-49AB-9605-11497EDEBA01}"/>
    <hyperlink ref="C199" location="RANGE!pronto___22_u_pronto_data_L01_22_20_22drilldown_22_20_22stock_code_20_22_20_22101578_________________________22" display="101578 - GREASE EXTREME PRESSURE GADUS S3 (EP2) 450G CARTRIDGE " xr:uid="{1F1FDA12-871C-4D70-B1C8-7769E0260D69}"/>
    <hyperlink ref="C200" location="RANGE!pronto___22_u_pronto_data_L01_22_20_22drilldown_22_20_22stock_code_20_22_20_22101578_________________________22" display="101578 - GREASE EXTREME PRESSURE GADUS S3 (EP2) 450G CARTRIDGE " xr:uid="{305C8456-43DC-4D16-8E0C-E7995AB5072F}"/>
    <hyperlink ref="C201" location="RANGE!pronto___22_u_pronto_data_L01_22_20_22drilldown_22_20_22stock_code_20_22_20_22101578_________________________22" display="101578 - GREASE EXTREME PRESSURE GADUS S3 (EP2) 450G CARTRIDGE " xr:uid="{3D60485E-9504-4370-893E-134B34990705}"/>
    <hyperlink ref="C202" location="RANGE!pronto___22_u_pronto_data_L01_22_20_22drilldown_22_20_22stock_code_20_22_20_22101578_________________________22" display="101578 - GREASE EXTREME PRESSURE GADUS S3 (EP2) 450G CARTRIDGE " xr:uid="{4B26E2FD-C2F8-4244-9CEA-162DDEA13BC5}"/>
    <hyperlink ref="C203" location="RANGE!pronto___22_u_pronto_data_L01_22_20_22drilldown_22_20_22stock_code_20_22_20_22101578_________________________22" display="101578 - GREASE EXTREME PRESSURE GADUS S3 (EP2) 450G CARTRIDGE " xr:uid="{3A566CF8-579A-438A-88B5-DC7C0766FAA5}"/>
    <hyperlink ref="C204" location="RANGE!pronto___22_u_pronto_data_L01_22_20_22drilldown_22_20_22stock_code_20_22_20_22101578_________________________22" display="101578 - GREASE EXTREME PRESSURE GADUS S3 (EP2) 450G CARTRIDGE " xr:uid="{84A04EDF-3F9F-4AC7-AE07-E995AE074DC6}"/>
    <hyperlink ref="C205" location="RANGE!pronto___22_u_pronto_data_L01_22_20_22drilldown_22_20_22stock_code_20_22_20_22101578_________________________22" display="101578 - GREASE EXTREME PRESSURE GADUS S3 (EP2) 450G CARTRIDGE " xr:uid="{0930C5B5-BE7B-4E6F-8D43-824AFE2AA520}"/>
    <hyperlink ref="C206" location="RANGE!pronto___22_u_pronto_data_L01_22_20_22drilldown_22_20_22stock_code_20_22_20_22101578_________________________22" display="101578 - GREASE EXTREME PRESSURE GADUS S3 (EP2) 450G CARTRIDGE " xr:uid="{FAF18A48-269F-45E7-815E-7E0801F14CF2}"/>
    <hyperlink ref="C207" location="RANGE!pronto___22_u_pronto_data_L01_22_20_22drilldown_22_20_22stock_code_20_22_20_22101578_________________________22" display="101578 - GREASE EXTREME PRESSURE GADUS S3 (EP2) 450G CARTRIDGE " xr:uid="{17A34046-D21B-4947-A1E9-AC9751F3733D}"/>
    <hyperlink ref="C208" location="RANGE!pronto___22_u_pronto_data_L01_22_20_22drilldown_22_20_22stock_code_20_22_20_22101578_________________________22" display="101578 - GREASE EXTREME PRESSURE GADUS S3 (EP2) 450G CARTRIDGE " xr:uid="{10FCD375-F552-424D-AA75-3BB7DECEBBE1}"/>
    <hyperlink ref="C209" location="RANGE!pronto___22_u_pronto_data_L01_22_20_22drilldown_22_20_22stock_code_20_22_20_22101578_________________________22" display="101578 - GREASE EXTREME PRESSURE GADUS S3 (EP2) 450G CARTRIDGE " xr:uid="{4CEB8F9D-9E5A-4849-BA3D-81092A29DB3E}"/>
    <hyperlink ref="C210" location="RANGE!pronto___22_u_pronto_data_L01_22_20_22drilldown_22_20_22stock_code_20_22_20_22101578_________________________22" display="101578 - GREASE EXTREME PRESSURE GADUS S3 (EP2) 450G CARTRIDGE " xr:uid="{D2675F7A-7947-4238-8DF1-45766619F5AE}"/>
    <hyperlink ref="C211" location="RANGE!pronto___22_u_pronto_data_L01_22_20_22drilldown_22_20_22stock_code_20_22_20_22101578_________________________22" display="101578 - GREASE EXTREME PRESSURE GADUS S3 (EP2) 450G CARTRIDGE " xr:uid="{F601D8D8-3304-4CC2-B999-6BD7B04C3517}"/>
    <hyperlink ref="C212" location="RANGE!pronto___22_u_pronto_data_L01_22_20_22drilldown_22_20_22stock_code_20_22_20_22101578_________________________22" display="101578 - GREASE EXTREME PRESSURE GADUS S3 (EP2) 450G CARTRIDGE " xr:uid="{C4E5A2EC-3FB2-447A-83CD-0DE9C96388CB}"/>
    <hyperlink ref="C213" location="RANGE!pronto___22_u_pronto_data_L01_22_20_22drilldown_22_20_22stock_code_20_22_20_22101578_________________________22" display="101578 - GREASE EXTREME PRESSURE GADUS S3 (EP2) 450G CARTRIDGE " xr:uid="{63ACA67C-E052-4DC9-84D0-BC3F14AF8328}"/>
    <hyperlink ref="C214" location="RANGE!pronto___22_u_pronto_data_L01_22_20_22drilldown_22_20_22stock_code_20_22_20_22101578_________________________22" display="101578 - GREASE EXTREME PRESSURE GADUS S3 (EP2) 450G CARTRIDGE " xr:uid="{B626B188-9533-4C57-BB88-8F3E5716EF9B}"/>
    <hyperlink ref="C215" location="RANGE!pronto___22_u_pronto_data_L01_22_20_22drilldown_22_20_22stock_code_20_22_20_22101578_________________________22" display="101578 - GREASE EXTREME PRESSURE GADUS S3 (EP2) 450G CARTRIDGE " xr:uid="{AC943701-22D4-407A-B99A-6D74B52C6599}"/>
    <hyperlink ref="C216" location="RANGE!pronto___22_u_pronto_data_L01_22_20_22drilldown_22_20_22stock_code_20_22_20_22101578_________________________22" display="101578 - GREASE EXTREME PRESSURE GADUS S3 (EP2) 450G CARTRIDGE " xr:uid="{F8F90287-915E-4492-A1CB-86D92EEF3E63}"/>
    <hyperlink ref="C217" location="RANGE!pronto___22_u_pronto_data_L01_22_20_22drilldown_22_20_22stock_code_20_22_20_22101578_________________________22" display="101578 - GREASE EXTREME PRESSURE GADUS S3 (EP2) 450G CARTRIDGE " xr:uid="{F3050DBF-FFF4-4726-9E1E-8470F0B74755}"/>
    <hyperlink ref="C218" location="RANGE!pronto___22_u_pronto_data_L01_22_20_22drilldown_22_20_22stock_code_20_22_20_22101578_________________________22" display="101578 - GREASE EXTREME PRESSURE GADUS S3 (EP2) 450G CARTRIDGE " xr:uid="{BF369A94-CA2F-4682-AA29-34198380D9FF}"/>
    <hyperlink ref="C219" location="RANGE!pronto___22_u_pronto_data_L01_22_20_22drilldown_22_20_22stock_code_20_22_20_22101578_________________________22" display="101578 - GREASE EXTREME PRESSURE GADUS S3 (EP2) 450G CARTRIDGE " xr:uid="{232B142F-6EAE-4F9F-8B63-D7CEEB3EDE19}"/>
    <hyperlink ref="C220" location="RANGE!pronto___22_u_pronto_data_L01_22_20_22drilldown_22_20_22stock_code_20_22_20_22101578_________________________22" display="101578 - GREASE EXTREME PRESSURE GADUS S3 (EP2) 450G CARTRIDGE " xr:uid="{CA7DE2DA-8009-4BE2-AB91-74B4D3115FF7}"/>
    <hyperlink ref="C221" location="RANGE!pronto___22_u_pronto_data_L01_22_20_22drilldown_22_20_22stock_code_20_22_20_22101578_________________________22" display="101578 - GREASE EXTREME PRESSURE GADUS S3 (EP2) 450G CARTRIDGE " xr:uid="{E7CAEE64-4E6A-40BE-92C7-F0B73F6CAAA9}"/>
    <hyperlink ref="C222" location="RANGE!pronto___22_u_pronto_data_L01_22_20_22drilldown_22_20_22stock_code_20_22_20_22101578_________________________22" display="101578 - GREASE EXTREME PRESSURE GADUS S3 (EP2) 450G CARTRIDGE " xr:uid="{91DDD3A2-1363-4545-9C05-E751830BE222}"/>
    <hyperlink ref="C223" location="RANGE!pronto___22_u_pronto_data_L01_22_20_22drilldown_22_20_22stock_code_20_22_20_22101578_________________________22" display="101578 - GREASE EXTREME PRESSURE GADUS S3 (EP2) 450G CARTRIDGE " xr:uid="{F9037355-1EE0-40B3-AF93-87FFD2DD1066}"/>
    <hyperlink ref="C224" location="RANGE!pronto___22_u_pronto_data_L01_22_20_22drilldown_22_20_22stock_code_20_22_20_22101578_________________________22" display="101578 - GREASE EXTREME PRESSURE GADUS S3 (EP2) 450G CARTRIDGE " xr:uid="{4D53DB4E-CA8A-4F97-9DCF-F8854B373506}"/>
    <hyperlink ref="C225" location="RANGE!pronto___22_u_pronto_data_L01_22_20_22drilldown_22_20_22stock_code_20_22_20_22101578_________________________22" display="101578 - GREASE EXTREME PRESSURE GADUS S3 (EP2) 450G CARTRIDGE " xr:uid="{1396C657-6D24-465C-9B32-C25339CC31F5}"/>
    <hyperlink ref="C226" location="RANGE!pronto___22_u_pronto_data_L01_22_20_22drilldown_22_20_22stock_code_20_22_20_22101578_________________________22" display="101578 - GREASE EXTREME PRESSURE GADUS S3 (EP2) 450G CARTRIDGE " xr:uid="{0B6819BB-0A15-49B4-A023-97B98710FF18}"/>
    <hyperlink ref="C227" location="RANGE!pronto___22_u_pronto_data_L01_22_20_22drilldown_22_20_22stock_code_20_22_20_22101578_________________________22" display="101578 - GREASE EXTREME PRESSURE GADUS S3 (EP2) 450G CARTRIDGE " xr:uid="{D601082F-E4E3-4ED3-AB77-156EC3F77C2F}"/>
    <hyperlink ref="C228" location="RANGE!pronto___22_u_pronto_data_L01_22_20_22drilldown_22_20_22stock_code_20_22_20_22101578_________________________22" display="101578 - GREASE EXTREME PRESSURE GADUS S3 (EP2) 450G CARTRIDGE " xr:uid="{5279CDC3-1E72-4610-B06D-1BD83247DD45}"/>
    <hyperlink ref="C229" location="RANGE!pronto___22_u_pronto_data_L01_22_20_22drilldown_22_20_22stock_code_20_22_20_22101578_________________________22" display="101578 - GREASE EXTREME PRESSURE GADUS S3 (EP2) 450G CARTRIDGE " xr:uid="{CDFB5042-5AF7-4018-A553-3D8FBF9A2123}"/>
    <hyperlink ref="C230" location="RANGE!pronto___22_u_pronto_data_L01_22_20_22drilldown_22_20_22stock_code_20_22_20_22101578_________________________22" display="101578 - GREASE EXTREME PRESSURE GADUS S3 (EP2) 450G CARTRIDGE " xr:uid="{190B547F-F953-46D2-8832-05DE47B92D15}"/>
    <hyperlink ref="C231" location="RANGE!pronto___22_u_pronto_data_L01_22_20_22drilldown_22_20_22stock_code_20_22_20_22101578_________________________22" display="101578 - GREASE EXTREME PRESSURE GADUS S3 (EP2) 450G CARTRIDGE " xr:uid="{BCE2B77E-A9AD-4A16-8642-473846150A13}"/>
    <hyperlink ref="C233" location="RANGE!pronto___22_u_pronto_data_L01_22_20_22drilldown_22_20_22stock_code_20_22_20_22101580_________________________22" display="101580 - GREASE EXTREME PRESSURE GADUS S2 V220 2 /C2 450G " xr:uid="{F16A76EB-72FA-4AB1-9164-64588E639C96}"/>
    <hyperlink ref="C234" location="RANGE!pronto___22_u_pronto_data_L01_22_20_22drilldown_22_20_22stock_code_20_22_20_22101580_________________________22" display="101580 - GREASE EXTREME PRESSURE GADUS S2 V220 2 /C2 450G " xr:uid="{A70C2638-63B1-4CFE-8910-9E6931BEB2BF}"/>
    <hyperlink ref="C235" location="RANGE!pronto___22_u_pronto_data_L01_22_20_22drilldown_22_20_22stock_code_20_22_20_22101580_________________________22" display="101580 - GREASE EXTREME PRESSURE GADUS S2 V220 2 /C2 450G " xr:uid="{2796A1E2-3DD8-4F2D-BCF8-BC8389C4ABF8}"/>
    <hyperlink ref="C236" location="RANGE!pronto___22_u_pronto_data_L01_22_20_22drilldown_22_20_22stock_code_20_22_20_22101580_________________________22" display="101580 - GREASE EXTREME PRESSURE GADUS S2 V220 2 /C2 450G " xr:uid="{8C0FA1DB-3864-4C3A-AF35-174281B5D626}"/>
    <hyperlink ref="C237" location="RANGE!pronto___22_u_pronto_data_L01_22_20_22drilldown_22_20_22stock_code_20_22_20_22101580_________________________22" display="101580 - GREASE EXTREME PRESSURE GADUS S2 V220 2 /C2 450G " xr:uid="{7C8701C1-4FAF-42C3-AF0F-A33D15E108B5}"/>
    <hyperlink ref="C238" location="RANGE!pronto___22_u_pronto_data_L01_22_20_22drilldown_22_20_22stock_code_20_22_20_22101580_________________________22" display="101580 - GREASE EXTREME PRESSURE GADUS S2 V220 2 /C2 450G " xr:uid="{A92CB90E-F238-4252-B1CD-8496CDA03A21}"/>
    <hyperlink ref="C239" location="RANGE!pronto___22_u_pronto_data_L01_22_20_22drilldown_22_20_22stock_code_20_22_20_22101580_________________________22" display="101580 - GREASE EXTREME PRESSURE GADUS S2 V220 2 /C2 450G " xr:uid="{1ECA8BDB-2810-4280-9AB2-ED236D4617AC}"/>
    <hyperlink ref="C240" location="RANGE!pronto___22_u_pronto_data_L01_22_20_22drilldown_22_20_22stock_code_20_22_20_22101580_________________________22" display="101580 - GREASE EXTREME PRESSURE GADUS S2 V220 2 /C2 450G " xr:uid="{926DB3D0-823A-42C3-95C1-08B74BAAB9B0}"/>
    <hyperlink ref="C241" location="RANGE!pronto___22_u_pronto_data_L01_22_20_22drilldown_22_20_22stock_code_20_22_20_22101580_________________________22" display="101580 - GREASE EXTREME PRESSURE GADUS S2 V220 2 /C2 450G " xr:uid="{8FC36F39-1E00-4D16-BD59-DDE53AA08605}"/>
    <hyperlink ref="C242" location="RANGE!pronto___22_u_pronto_data_L01_22_20_22drilldown_22_20_22stock_code_20_22_20_22101580_________________________22" display="101580 - GREASE EXTREME PRESSURE GADUS S2 V220 2 /C2 450G " xr:uid="{557CCFB7-2399-46FB-9338-0FA15C3B4091}"/>
    <hyperlink ref="C243" location="RANGE!pronto___22_u_pronto_data_L01_22_20_22drilldown_22_20_22stock_code_20_22_20_22101580_________________________22" display="101580 - GREASE EXTREME PRESSURE GADUS S2 V220 2 /C2 450G " xr:uid="{59B3187F-4FA7-4F6B-A054-C601321BD31C}"/>
    <hyperlink ref="C244" location="RANGE!pronto___22_u_pronto_data_L01_22_20_22drilldown_22_20_22stock_code_20_22_20_22101580_________________________22" display="101580 - GREASE EXTREME PRESSURE GADUS S2 V220 2 /C2 450G " xr:uid="{D9013DD2-90CE-4CD9-BC4B-4668F8F1ACBE}"/>
    <hyperlink ref="C245" location="RANGE!pronto___22_u_pronto_data_L01_22_20_22drilldown_22_20_22stock_code_20_22_20_22101580_________________________22" display="101580 - GREASE EXTREME PRESSURE GADUS S2 V220 2 /C2 450G " xr:uid="{5C531961-38B4-4290-B4FA-CA960B3849C5}"/>
    <hyperlink ref="C247" location="RANGE!pronto___22_u_pronto_data_L01_22_20_22drilldown_22_20_22stock_code_20_22_20_22101581_________________________22" display="101581 - GREASE,GADUS S2 V100 3. 450G CARTRIDGE " xr:uid="{00A399C7-4E10-4336-AA1A-5A386E4DBB62}"/>
    <hyperlink ref="C248" location="RANGE!pronto___22_u_pronto_data_L01_22_20_22drilldown_22_20_22stock_code_20_22_20_22101581_________________________22" display="101581 - GREASE,GADUS S2 V100 3. 450G CARTRIDGE " xr:uid="{F679DA39-4622-45BD-9D01-DD340DBA287F}"/>
    <hyperlink ref="C249" location="RANGE!pronto___22_u_pronto_data_L01_22_20_22drilldown_22_20_22stock_code_20_22_20_22101581_________________________22" display="101581 - GREASE,GADUS S2 V100 3. 450G CARTRIDGE " xr:uid="{F2814EC0-8AF5-4840-9CEE-CB1AF46EDF63}"/>
    <hyperlink ref="C250" location="RANGE!pronto___22_u_pronto_data_L01_22_20_22drilldown_22_20_22stock_code_20_22_20_22101581_________________________22" display="101581 - GREASE,GADUS S2 V100 3. 450G CARTRIDGE " xr:uid="{EFBA8C6C-5416-4C23-9300-99AE101BDCC2}"/>
    <hyperlink ref="C251" location="RANGE!pronto___22_u_pronto_data_L01_22_20_22drilldown_22_20_22stock_code_20_22_20_22101581_________________________22" display="101581 - GREASE,GADUS S2 V100 3. 450G CARTRIDGE " xr:uid="{2E182929-187E-41ED-BE7F-28E851E414C2}"/>
    <hyperlink ref="C252" location="RANGE!pronto___22_u_pronto_data_L01_22_20_22drilldown_22_20_22stock_code_20_22_20_22101581_________________________22" display="101581 - GREASE,GADUS S2 V100 3. 450G CARTRIDGE " xr:uid="{5341096D-D304-4965-AB85-B85E91D8E15A}"/>
    <hyperlink ref="C253" location="RANGE!pronto___22_u_pronto_data_L01_22_20_22drilldown_22_20_22stock_code_20_22_20_22101581_________________________22" display="101581 - GREASE,GADUS S2 V100 3. 450G CARTRIDGE " xr:uid="{000C6E8B-AD77-4E9D-8C67-140B2F334DC9}"/>
    <hyperlink ref="C255" location="RANGE!pronto___22_u_pronto_data_L01_22_20_22drilldown_22_20_22stock_code_20_22_20_22101582_________________________22" display="101582 - OIL RTA100 5 LITRE  " xr:uid="{0CA7E58E-CF5F-4F8B-971B-B26DA5A51F5E}"/>
    <hyperlink ref="C256" location="RANGE!pronto___22_u_pronto_data_L01_22_20_22drilldown_22_20_22stock_code_20_22_20_22101582_________________________22" display="101582 - OIL RTA100 5 LITRE  " xr:uid="{C9047865-CEE3-46C0-8958-1B64DA120DB9}"/>
    <hyperlink ref="C257" location="RANGE!pronto___22_u_pronto_data_L01_22_20_22drilldown_22_20_22stock_code_20_22_20_22101582_________________________22" display="101582 - OIL RTA100 5 LITRE  " xr:uid="{6E5CD2D8-8A34-4746-BBB9-2CEC62837217}"/>
    <hyperlink ref="C259" location="RANGE!pronto___22_u_pronto_data_L01_22_20_22drilldown_22_20_22stock_code_20_22_20_22101605_________________________22" display="101605 - OIL, GEAR OMALA S4 GX 220, 20L  " xr:uid="{B7BA4451-3691-4C78-A5D1-B2205B314A26}"/>
    <hyperlink ref="C260" location="RANGE!pronto___22_u_pronto_data_L01_22_20_22drilldown_22_20_22stock_code_20_22_20_22101605_________________________22" display="101605 - OIL, GEAR OMALA S4 GX 220, 20L  " xr:uid="{0B617709-BFF8-4ABA-9C15-BF1AA4A1D51E}"/>
    <hyperlink ref="C261" location="RANGE!pronto___22_u_pronto_data_L01_22_20_22drilldown_22_20_22stock_code_20_22_20_22101605_________________________22" display="101605 - OIL, GEAR OMALA S4 GX 220, 20L  " xr:uid="{CC0E56BC-A951-449D-895D-8D3B0288E046}"/>
    <hyperlink ref="C262" location="RANGE!pronto___22_u_pronto_data_L01_22_20_22drilldown_22_20_22stock_code_20_22_20_22101605_________________________22" display="101605 - OIL, GEAR OMALA S4 GX 220, 20L  " xr:uid="{60BF4918-CB7C-48A6-B514-3A5656C8CA75}"/>
    <hyperlink ref="C263" location="RANGE!pronto___22_u_pronto_data_L01_22_20_22drilldown_22_20_22stock_code_20_22_20_22101605_________________________22" display="101605 - OIL, GEAR OMALA S4 GX 220, 20L  " xr:uid="{DD2EE99D-F2DB-4481-B588-1A92316718FB}"/>
    <hyperlink ref="C264" location="RANGE!pronto___22_u_pronto_data_L01_22_20_22drilldown_22_20_22stock_code_20_22_20_22101605_________________________22" display="101605 - OIL, GEAR OMALA S4 GX 220, 20L  " xr:uid="{9F0DCFA5-7F0D-4F9C-9A39-90C34B31EDDF}"/>
    <hyperlink ref="C265" location="RANGE!pronto___22_u_pronto_data_L01_22_20_22drilldown_22_20_22stock_code_20_22_20_22101605_________________________22" display="101605 - OIL, GEAR OMALA S4 GX 220, 20L  " xr:uid="{DCAA2756-3B9D-48F9-91B0-E8AE9AC9C767}"/>
    <hyperlink ref="C266" location="RANGE!pronto___22_u_pronto_data_L01_22_20_22drilldown_22_20_22stock_code_20_22_20_22101605_________________________22" display="101605 - OIL, GEAR OMALA S4 GX 220, 20L  " xr:uid="{07C8BD0C-E829-43D8-B5DD-50C27FB572D2}"/>
    <hyperlink ref="C267" location="RANGE!pronto___22_u_pronto_data_L01_22_20_22drilldown_22_20_22stock_code_20_22_20_22101605_________________________22" display="101605 - OIL, GEAR OMALA S4 GX 220, 20L  " xr:uid="{BFC5282B-8E9D-4AAB-9B82-5279FCEAA4D3}"/>
    <hyperlink ref="C268" location="RANGE!pronto___22_u_pronto_data_L01_22_20_22drilldown_22_20_22stock_code_20_22_20_22101605_________________________22" display="101605 - OIL, GEAR OMALA S4 GX 220, 20L  " xr:uid="{52F311EC-C447-4EE8-814A-8C4365799DA3}"/>
    <hyperlink ref="C269" location="RANGE!pronto___22_u_pronto_data_L01_22_20_22drilldown_22_20_22stock_code_20_22_20_22101605_________________________22" display="101605 - OIL, GEAR OMALA S4 GX 220, 20L  " xr:uid="{4CAAC253-C3C8-4044-AC87-6099ED848C9D}"/>
    <hyperlink ref="C270" location="RANGE!pronto___22_u_pronto_data_L01_22_20_22drilldown_22_20_22stock_code_20_22_20_22101605_________________________22" display="101605 - OIL, GEAR OMALA S4 GX 220, 20L  " xr:uid="{2A2BFF69-CB64-4549-B19F-5361C4388E8E}"/>
    <hyperlink ref="C271" location="RANGE!pronto___22_u_pronto_data_L01_22_20_22drilldown_22_20_22stock_code_20_22_20_22101605_________________________22" display="101605 - OIL, GEAR OMALA S4 GX 220, 20L  " xr:uid="{4CF4B455-D694-4AFF-992C-D6C978B60B5A}"/>
    <hyperlink ref="C272" location="RANGE!pronto___22_u_pronto_data_L01_22_20_22drilldown_22_20_22stock_code_20_22_20_22101605_________________________22" display="101605 - OIL, GEAR OMALA S4 GX 220, 20L  " xr:uid="{A6A5E167-82ED-4AC6-BC1E-8F86746A05C3}"/>
    <hyperlink ref="C274" location="RANGE!pronto___22_u_pronto_data_L01_22_20_22drilldown_22_20_22stock_code_20_22_20_22101606_________________________22" display="101606 - OIL, GEAR OMALA 220 S2 G 209LTR " xr:uid="{16F90B15-86F0-4ABF-B08C-B19500846577}"/>
    <hyperlink ref="C276" location="RANGE!pronto___22_u_pronto_data_L01_22_20_22drilldown_22_20_22stock_code_20_22_20_22101608_________________________22" display="101608 - OIL, GEAR OMALA S2 GX 320 209L  " xr:uid="{5261012E-9A90-464F-8EAE-7C6650518319}"/>
    <hyperlink ref="C277" location="RANGE!pronto___22_u_pronto_data_L01_22_20_22drilldown_22_20_22stock_code_20_22_20_22101608_________________________22" display="101608 - OIL, GEAR OMALA S2 GX 320 209L  " xr:uid="{478DA65E-8983-4CEE-9F4B-9305879FF090}"/>
    <hyperlink ref="C279" location="RANGE!pronto___22_u_pronto_data_L01_22_20_22drilldown_22_20_22stock_code_20_22_20_22101609_________________________22" display="101609 - OIL, HYDRAULIC TURBO T 46, 209L IBC " xr:uid="{AEC5CC6C-E723-4C13-8ED4-E85A4FCF0E4E}"/>
    <hyperlink ref="C280" location="RANGE!pronto___22_u_pronto_data_L01_22_20_22drilldown_22_20_22stock_code_20_22_20_22101609_________________________22" display="101609 - OIL, HYDRAULIC TURBO T 46, 209L IBC " xr:uid="{6580563E-EF2D-48CE-A4CC-31EF1360AB9E}"/>
    <hyperlink ref="C282" location="RANGE!pronto___22_u_pronto_data_L01_22_20_22drilldown_22_20_22stock_code_20_22_20_22101743_________________________22" display="101743 - GREASE, GADUS S2 V100 3, 18KG  " xr:uid="{DE74DC17-2D97-476F-9BE3-5D97F442EAD1}"/>
    <hyperlink ref="C284" location="RANGE!pronto___22_u_pronto_data_L01_22_20_22drilldown_22_20_22stock_code_20_22_20_22101847_________________________22" display="101847 - OIL SEMI FLUID CRC 5035 TAC 2 CHAIN LUBRICANT " xr:uid="{05057E58-E569-426F-A40D-9524E743D6E3}"/>
    <hyperlink ref="C285" location="RANGE!pronto___22_u_pronto_data_L01_22_20_22drilldown_22_20_22stock_code_20_22_20_22101847_________________________22" display="101847 - OIL SEMI FLUID CRC 5035 TAC 2 CHAIN LUBRICANT " xr:uid="{0A0B5D8F-19A0-4A01-B1DD-02DA3439B304}"/>
    <hyperlink ref="C286" location="RANGE!pronto___22_u_pronto_data_L01_22_20_22drilldown_22_20_22stock_code_20_22_20_22101847_________________________22" display="101847 - OIL SEMI FLUID CRC 5035 TAC 2 CHAIN LUBRICANT " xr:uid="{5BE421FA-9A18-4711-B194-A60CA7C843BB}"/>
    <hyperlink ref="C287" location="RANGE!pronto___22_u_pronto_data_L01_22_20_22drilldown_22_20_22stock_code_20_22_20_22101847_________________________22" display="101847 - OIL SEMI FLUID CRC 5035 TAC 2 CHAIN LUBRICANT " xr:uid="{629E6612-0B6F-49E9-B8A5-AE1E24A0A654}"/>
    <hyperlink ref="C288" location="RANGE!pronto___22_u_pronto_data_L01_22_20_22drilldown_22_20_22stock_code_20_22_20_22101847_________________________22" display="101847 - OIL SEMI FLUID CRC 5035 TAC 2 CHAIN LUBRICANT " xr:uid="{4D6E0997-8A94-4400-BB63-BBFD500099E6}"/>
    <hyperlink ref="C290" location="RANGE!pronto___22_u_pronto_data_L01_22_20_22drilldown_22_20_22stock_code_20_22_20_22101851_________________________22" display="101851 - LUBRICANT SOLID FILM ROCOL RT D METAL CUTTING COMPOUND " xr:uid="{6A8E9037-99B8-4A2B-A1DD-0E6A0FFBBD5C}"/>
    <hyperlink ref="C291" location="RANGE!pronto___22_u_pronto_data_L01_22_20_22drilldown_22_20_22stock_code_20_22_20_22101851_________________________22" display="101851 - LUBRICANT SOLID FILM ROCOL RT D METAL CUTTING COMPOUND " xr:uid="{1A330C10-933D-40CD-959B-A849983335A9}"/>
    <hyperlink ref="C292" location="RANGE!pronto___22_u_pronto_data_L01_22_20_22drilldown_22_20_22stock_code_20_22_20_22101851_________________________22" display="101851 - LUBRICANT SOLID FILM ROCOL RT D METAL CUTTING COMPOUND " xr:uid="{5456A7D1-876A-410F-8D47-4D0FBCCA87B7}"/>
    <hyperlink ref="C293" location="RANGE!pronto___22_u_pronto_data_L01_22_20_22drilldown_22_20_22stock_code_20_22_20_22101851_________________________22" display="101851 - LUBRICANT SOLID FILM ROCOL RT D METAL CUTTING COMPOUND " xr:uid="{B59CAB83-F7C1-4BA7-80BE-BA78A89DE50A}"/>
    <hyperlink ref="C295" location="RANGE!pronto___22_u_pronto_data_L01_22_20_22drilldown_22_20_22stock_code_20_22_20_22102004_________________________22" display="102004 - ANTISEIZE COMPOUND LOCTITE 77 1 NICKEL BASED 500ML " xr:uid="{3A403E7D-0107-421F-94A4-747CF2C29A22}"/>
    <hyperlink ref="C296" location="RANGE!pronto___22_u_pronto_data_L01_22_20_22drilldown_22_20_22stock_code_20_22_20_22102004_________________________22" display="102004 - ANTISEIZE COMPOUND LOCTITE 77 1 NICKEL BASED 500ML " xr:uid="{8CBEF0AE-E4B4-4B56-8B25-9C9C317C7B20}"/>
    <hyperlink ref="C297" location="RANGE!pronto___22_u_pronto_data_L01_22_20_22drilldown_22_20_22stock_code_20_22_20_22102004_________________________22" display="102004 - ANTISEIZE COMPOUND LOCTITE 77 1 NICKEL BASED 500ML " xr:uid="{2783C90C-9501-42D8-B6D4-7A0B02F811BC}"/>
    <hyperlink ref="C298" location="RANGE!pronto___22_u_pronto_data_L01_22_20_22drilldown_22_20_22stock_code_20_22_20_22102004_________________________22" display="102004 - ANTISEIZE COMPOUND LOCTITE 77 1 NICKEL BASED 500ML " xr:uid="{B3A027D0-FFE3-4050-A414-91E4D97FEAF7}"/>
    <hyperlink ref="C299" location="RANGE!pronto___22_u_pronto_data_L01_22_20_22drilldown_22_20_22stock_code_20_22_20_22102004_________________________22" display="102004 - ANTISEIZE COMPOUND LOCTITE 77 1 NICKEL BASED 500ML " xr:uid="{254B6C0A-BD7A-41C6-B69A-C6B9B88F42D5}"/>
    <hyperlink ref="C300" location="RANGE!pronto___22_u_pronto_data_L01_22_20_22drilldown_22_20_22stock_code_20_22_20_22102004_________________________22" display="102004 - ANTISEIZE COMPOUND LOCTITE 77 1 NICKEL BASED 500ML " xr:uid="{13830FA1-6046-4F08-A881-F34CA392DBE4}"/>
    <hyperlink ref="C301" location="RANGE!pronto___22_u_pronto_data_L01_22_20_22drilldown_22_20_22stock_code_20_22_20_22102004_________________________22" display="102004 - ANTISEIZE COMPOUND LOCTITE 77 1 NICKEL BASED 500ML " xr:uid="{CEFE619F-33CE-4DDD-BDF4-EFF0718ED7EB}"/>
    <hyperlink ref="C302" location="RANGE!pronto___22_u_pronto_data_L01_22_20_22drilldown_22_20_22stock_code_20_22_20_22102004_________________________22" display="102004 - ANTISEIZE COMPOUND LOCTITE 77 1 NICKEL BASED 500ML " xr:uid="{7732EF44-2B19-4C36-9263-E55A9805FA39}"/>
    <hyperlink ref="C303" location="RANGE!pronto___22_u_pronto_data_L01_22_20_22drilldown_22_20_22stock_code_20_22_20_22102004_________________________22" display="102004 - ANTISEIZE COMPOUND LOCTITE 77 1 NICKEL BASED 500ML " xr:uid="{53DFF406-92F7-409C-B3DE-18CE2F202C4E}"/>
    <hyperlink ref="C304" location="RANGE!pronto___22_u_pronto_data_L01_22_20_22drilldown_22_20_22stock_code_20_22_20_22102004_________________________22" display="102004 - ANTISEIZE COMPOUND LOCTITE 77 1 NICKEL BASED 500ML " xr:uid="{7F5370AC-6075-4CB3-9A46-6F1677F1F946}"/>
    <hyperlink ref="C305" location="RANGE!pronto___22_u_pronto_data_L01_22_20_22drilldown_22_20_22stock_code_20_22_20_22102004_________________________22" display="102004 - ANTISEIZE COMPOUND LOCTITE 77 1 NICKEL BASED 500ML " xr:uid="{16E40C26-92AB-4A07-B35E-796C0DEEE749}"/>
    <hyperlink ref="C306" location="RANGE!pronto___22_u_pronto_data_L01_22_20_22drilldown_22_20_22stock_code_20_22_20_22102004_________________________22" display="102004 - ANTISEIZE COMPOUND LOCTITE 77 1 NICKEL BASED 500ML " xr:uid="{1BC4D7CA-8D3E-492C-85A2-87193E96C979}"/>
    <hyperlink ref="C307" location="RANGE!pronto___22_u_pronto_data_L01_22_20_22drilldown_22_20_22stock_code_20_22_20_22102004_________________________22" display="102004 - ANTISEIZE COMPOUND LOCTITE 77 1 NICKEL BASED 500ML " xr:uid="{7F8AE79F-85CC-4651-83ED-279CCE11A499}"/>
    <hyperlink ref="C308" location="RANGE!pronto___22_u_pronto_data_L01_22_20_22drilldown_22_20_22stock_code_20_22_20_22102004_________________________22" display="102004 - ANTISEIZE COMPOUND LOCTITE 77 1 NICKEL BASED 500ML " xr:uid="{D65867FB-ECC5-494E-A5F3-DF6C169D2ABC}"/>
    <hyperlink ref="C309" location="RANGE!pronto___22_u_pronto_data_L01_22_20_22drilldown_22_20_22stock_code_20_22_20_22102004_________________________22" display="102004 - ANTISEIZE COMPOUND LOCTITE 77 1 NICKEL BASED 500ML " xr:uid="{9E6F15AC-033E-4E63-8667-68AED8838096}"/>
    <hyperlink ref="C310" location="RANGE!pronto___22_u_pronto_data_L01_22_20_22drilldown_22_20_22stock_code_20_22_20_22102004_________________________22" display="102004 - ANTISEIZE COMPOUND LOCTITE 77 1 NICKEL BASED 500ML " xr:uid="{A65AF49F-68C6-47C0-A3EA-7B3881E334DE}"/>
    <hyperlink ref="C311" location="RANGE!pronto___22_u_pronto_data_L01_22_20_22drilldown_22_20_22stock_code_20_22_20_22102004_________________________22" display="102004 - ANTISEIZE COMPOUND LOCTITE 77 1 NICKEL BASED 500ML " xr:uid="{84DB6C48-E889-4A98-A335-A4914DA88234}"/>
    <hyperlink ref="C312" location="RANGE!pronto___22_u_pronto_data_L01_22_20_22drilldown_22_20_22stock_code_20_22_20_22102004_________________________22" display="102004 - ANTISEIZE COMPOUND LOCTITE 77 1 NICKEL BASED 500ML " xr:uid="{F17317D9-6BA8-4010-BF43-5E790BA10E67}"/>
    <hyperlink ref="C313" location="RANGE!pronto___22_u_pronto_data_L01_22_20_22drilldown_22_20_22stock_code_20_22_20_22102004_________________________22" display="102004 - ANTISEIZE COMPOUND LOCTITE 77 1 NICKEL BASED 500ML " xr:uid="{092B04ED-207A-474E-8C83-CDC4ADBF09CA}"/>
    <hyperlink ref="C314" location="RANGE!pronto___22_u_pronto_data_L01_22_20_22drilldown_22_20_22stock_code_20_22_20_22102004_________________________22" display="102004 - ANTISEIZE COMPOUND LOCTITE 77 1 NICKEL BASED 500ML " xr:uid="{C8F5EC79-D952-4D1C-9441-4B51572526E2}"/>
    <hyperlink ref="C315" location="RANGE!pronto___22_u_pronto_data_L01_22_20_22drilldown_22_20_22stock_code_20_22_20_22102004_________________________22" display="102004 - ANTISEIZE COMPOUND LOCTITE 77 1 NICKEL BASED 500ML " xr:uid="{E1563238-F3F1-4BBE-9A75-92483150C053}"/>
    <hyperlink ref="C316" location="RANGE!pronto___22_u_pronto_data_L01_22_20_22drilldown_22_20_22stock_code_20_22_20_22102004_________________________22" display="102004 - ANTISEIZE COMPOUND LOCTITE 77 1 NICKEL BASED 500ML " xr:uid="{FDF3C46B-A11E-4C09-8A62-8BB06EE1B7B2}"/>
    <hyperlink ref="C317" location="RANGE!pronto___22_u_pronto_data_L01_22_20_22drilldown_22_20_22stock_code_20_22_20_22102004_________________________22" display="102004 - ANTISEIZE COMPOUND LOCTITE 77 1 NICKEL BASED 500ML " xr:uid="{EE920496-CB24-49EF-BB3A-38816352CA35}"/>
    <hyperlink ref="C318" location="RANGE!pronto___22_u_pronto_data_L01_22_20_22drilldown_22_20_22stock_code_20_22_20_22102004_________________________22" display="102004 - ANTISEIZE COMPOUND LOCTITE 77 1 NICKEL BASED 500ML " xr:uid="{9D46AE68-3826-404C-AACE-439019C6EE3E}"/>
    <hyperlink ref="C319" location="RANGE!pronto___22_u_pronto_data_L01_22_20_22drilldown_22_20_22stock_code_20_22_20_22102004_________________________22" display="102004 - ANTISEIZE COMPOUND LOCTITE 77 1 NICKEL BASED 500ML " xr:uid="{14DE804B-B2D7-4D39-BCCA-18361363C24F}"/>
    <hyperlink ref="C320" location="RANGE!pronto___22_u_pronto_data_L01_22_20_22drilldown_22_20_22stock_code_20_22_20_22102004_________________________22" display="102004 - ANTISEIZE COMPOUND LOCTITE 77 1 NICKEL BASED 500ML " xr:uid="{B90B1405-9E7B-4E06-9A18-6FDB65A38030}"/>
    <hyperlink ref="C321" location="RANGE!pronto___22_u_pronto_data_L01_22_20_22drilldown_22_20_22stock_code_20_22_20_22102004_________________________22" display="102004 - ANTISEIZE COMPOUND LOCTITE 77 1 NICKEL BASED 500ML " xr:uid="{729DF9EE-F228-47FE-A5C6-9A6668290697}"/>
    <hyperlink ref="C322" location="RANGE!pronto___22_u_pronto_data_L01_22_20_22drilldown_22_20_22stock_code_20_22_20_22102004_________________________22" display="102004 - ANTISEIZE COMPOUND LOCTITE 77 1 NICKEL BASED 500ML " xr:uid="{A6DCAF21-FB65-4111-99A0-2442491755A1}"/>
    <hyperlink ref="C323" location="RANGE!pronto___22_u_pronto_data_L01_22_20_22drilldown_22_20_22stock_code_20_22_20_22102004_________________________22" display="102004 - ANTISEIZE COMPOUND LOCTITE 77 1 NICKEL BASED 500ML " xr:uid="{A164DCFD-AC23-45EB-AB96-7AE3C661645E}"/>
    <hyperlink ref="C324" location="RANGE!pronto___22_u_pronto_data_L01_22_20_22drilldown_22_20_22stock_code_20_22_20_22102004_________________________22" display="102004 - ANTISEIZE COMPOUND LOCTITE 77 1 NICKEL BASED 500ML " xr:uid="{68B2C4DA-FED3-4FC8-AED4-ABB14E257CA2}"/>
    <hyperlink ref="C325" location="RANGE!pronto___22_u_pronto_data_L01_22_20_22drilldown_22_20_22stock_code_20_22_20_22102004_________________________22" display="102004 - ANTISEIZE COMPOUND LOCTITE 77 1 NICKEL BASED 500ML " xr:uid="{A72F5960-550A-4A11-ADD5-8DBBD8732C4F}"/>
    <hyperlink ref="C326" location="RANGE!pronto___22_u_pronto_data_L01_22_20_22drilldown_22_20_22stock_code_20_22_20_22102004_________________________22" display="102004 - ANTISEIZE COMPOUND LOCTITE 77 1 NICKEL BASED 500ML " xr:uid="{4FE905AE-4116-4A8B-97C0-AAC3DE61A153}"/>
    <hyperlink ref="C328" location="RANGE!pronto___22_u_pronto_data_L01_22_20_22drilldown_22_20_22stock_code_20_22_20_22102260_________________________22" display="102260 - ACETYLENE TECH INSTRUMENT GRA DE 99% PURITY SIZE G " xr:uid="{0A959527-056A-4079-9078-488E925A3F1F}"/>
    <hyperlink ref="C329" location="RANGE!pronto___22_u_pronto_data_L01_22_20_22drilldown_22_20_22stock_code_20_22_20_22102260_________________________22" display="102260 - ACETYLENE TECH INSTRUMENT GRA DE 99% PURITY SIZE G " xr:uid="{67F7429E-16A1-41F0-A159-F54495CA6C77}"/>
    <hyperlink ref="C330" location="RANGE!pronto___22_u_pronto_data_L01_22_20_22drilldown_22_20_22stock_code_20_22_20_22102260_________________________22" display="102260 - ACETYLENE TECH INSTRUMENT GRA DE 99% PURITY SIZE G " xr:uid="{A39D39B4-6796-49CE-BD62-613D3AB66DEB}"/>
    <hyperlink ref="C331" location="RANGE!pronto___22_u_pronto_data_L01_22_20_22drilldown_22_20_22stock_code_20_22_20_22102260_________________________22" display="102260 - ACETYLENE TECH INSTRUMENT GRA DE 99% PURITY SIZE G " xr:uid="{4F0D6B36-A5CD-411D-BE76-07F7A85DC4DC}"/>
    <hyperlink ref="C332" location="RANGE!pronto___22_u_pronto_data_L01_22_20_22drilldown_22_20_22stock_code_20_22_20_22102260_________________________22" display="102260 - ACETYLENE TECH INSTRUMENT GRA DE 99% PURITY SIZE G " xr:uid="{B5F99B36-CEA1-403C-8F2B-5972D92D8AD2}"/>
    <hyperlink ref="C333" location="RANGE!pronto___22_u_pronto_data_L01_22_20_22drilldown_22_20_22stock_code_20_22_20_22102260_________________________22" display="102260 - ACETYLENE TECH INSTRUMENT GRA DE 99% PURITY SIZE G " xr:uid="{DC1E8426-F28F-4A3B-A7BE-CC6FB068D123}"/>
    <hyperlink ref="C335" location="RANGE!pronto___22_u_pronto_data_L01_22_20_22drilldown_22_20_22stock_code_20_22_20_22102538_________________________22" display="102538 - LUBRICANT SOLID FILM MOLYKOTE D-321R MOLY SPRAY " xr:uid="{76936660-5F2E-4B2A-8E60-D6D35472A411}"/>
    <hyperlink ref="C336" location="RANGE!pronto___22_u_pronto_data_L01_22_20_22drilldown_22_20_22stock_code_20_22_20_22102538_________________________22" display="102538 - LUBRICANT SOLID FILM MOLYKOTE D-321R MOLY SPRAY " xr:uid="{AF8896BC-A622-4B91-905A-EB31196912C5}"/>
    <hyperlink ref="C337" location="RANGE!pronto___22_u_pronto_data_L01_22_20_22drilldown_22_20_22stock_code_20_22_20_22102538_________________________22" display="102538 - LUBRICANT SOLID FILM MOLYKOTE D-321R MOLY SPRAY " xr:uid="{A2E2A73E-B438-4CF8-84FE-19603D9BA993}"/>
    <hyperlink ref="C338" location="RANGE!pronto___22_u_pronto_data_L01_22_20_22drilldown_22_20_22stock_code_20_22_20_22102538_________________________22" display="102538 - LUBRICANT SOLID FILM MOLYKOTE D-321R MOLY SPRAY " xr:uid="{9BFE28ED-ECED-4E4E-A44A-211930D565C4}"/>
    <hyperlink ref="C339" location="RANGE!pronto___22_u_pronto_data_L01_22_20_22drilldown_22_20_22stock_code_20_22_20_22102538_________________________22" display="102538 - LUBRICANT SOLID FILM MOLYKOTE D-321R MOLY SPRAY " xr:uid="{2CD73EC7-B6D4-4906-9BAE-63043F00CA30}"/>
    <hyperlink ref="C340" location="RANGE!pronto___22_u_pronto_data_L01_22_20_22drilldown_22_20_22stock_code_20_22_20_22102538_________________________22" display="102538 - LUBRICANT SOLID FILM MOLYKOTE D-321R MOLY SPRAY " xr:uid="{99D31A7A-111E-4A26-A711-05B08D610B0C}"/>
    <hyperlink ref="C341" location="RANGE!pronto___22_u_pronto_data_L01_22_20_22drilldown_22_20_22stock_code_20_22_20_22102538_________________________22" display="102538 - LUBRICANT SOLID FILM MOLYKOTE D-321R MOLY SPRAY " xr:uid="{97C47491-3A50-4C1D-8E19-07FF4CFB2708}"/>
    <hyperlink ref="C342" location="RANGE!pronto___22_u_pronto_data_L01_22_20_22drilldown_22_20_22stock_code_20_22_20_22102538_________________________22" display="102538 - LUBRICANT SOLID FILM MOLYKOTE D-321R MOLY SPRAY " xr:uid="{DA2B2E4A-E01F-4182-9B1D-2D3E1646CD0A}"/>
    <hyperlink ref="C343" location="RANGE!pronto___22_u_pronto_data_L01_22_20_22drilldown_22_20_22stock_code_20_22_20_22102538_________________________22" display="102538 - LUBRICANT SOLID FILM MOLYKOTE D-321R MOLY SPRAY " xr:uid="{A7477AA6-CDA8-4B2F-8C36-9E125307BD6A}"/>
    <hyperlink ref="C345" location="RANGE!pronto___22_u_pronto_data_L01_22_20_22drilldown_22_20_22stock_code_20_22_20_22102587_________________________22" display="102587 - ANTISEIZE COMPOUND LOCTITE 8151 SILVER GRADE 200G AEROS " xr:uid="{2656C070-BF4F-46C8-A2C6-AB155B4EFB2C}"/>
    <hyperlink ref="C346" location="RANGE!pronto___22_u_pronto_data_L01_22_20_22drilldown_22_20_22stock_code_20_22_20_22102587_________________________22" display="102587 - ANTISEIZE COMPOUND LOCTITE 8151 SILVER GRADE 200G AEROS " xr:uid="{89049FB4-9399-44B4-A765-72E35F45D3F0}"/>
    <hyperlink ref="C347" location="RANGE!pronto___22_u_pronto_data_L01_22_20_22drilldown_22_20_22stock_code_20_22_20_22102587_________________________22" display="102587 - ANTISEIZE COMPOUND LOCTITE 8151 SILVER GRADE 200G AEROS " xr:uid="{B25307DA-9EB0-4CE9-A5D2-C7CACEBA584E}"/>
    <hyperlink ref="C348" location="RANGE!pronto___22_u_pronto_data_L01_22_20_22drilldown_22_20_22stock_code_20_22_20_22102587_________________________22" display="102587 - ANTISEIZE COMPOUND LOCTITE 8151 SILVER GRADE 200G AEROS " xr:uid="{3C19F59B-73E1-4938-8454-1561D97EAF86}"/>
    <hyperlink ref="C349" location="RANGE!pronto___22_u_pronto_data_L01_22_20_22drilldown_22_20_22stock_code_20_22_20_22102587_________________________22" display="102587 - ANTISEIZE COMPOUND LOCTITE 8151 SILVER GRADE 200G AEROS " xr:uid="{4297AA56-A666-4697-8368-34220AF7A179}"/>
    <hyperlink ref="C350" location="RANGE!pronto___22_u_pronto_data_L01_22_20_22drilldown_22_20_22stock_code_20_22_20_22102587_________________________22" display="102587 - ANTISEIZE COMPOUND LOCTITE 8151 SILVER GRADE 200G AEROS " xr:uid="{CC21BF93-D471-4BE2-ABD0-9280BF24E2FE}"/>
    <hyperlink ref="C351" location="RANGE!pronto___22_u_pronto_data_L01_22_20_22drilldown_22_20_22stock_code_20_22_20_22102587_________________________22" display="102587 - ANTISEIZE COMPOUND LOCTITE 8151 SILVER GRADE 200G AEROS " xr:uid="{9FE5F8AF-EF0B-4748-A4A7-139231E1BD57}"/>
    <hyperlink ref="C352" location="RANGE!pronto___22_u_pronto_data_L01_22_20_22drilldown_22_20_22stock_code_20_22_20_22102587_________________________22" display="102587 - ANTISEIZE COMPOUND LOCTITE 8151 SILVER GRADE 200G AEROS " xr:uid="{D1C01065-BB8B-4B88-8C82-BFA413C5B4FE}"/>
    <hyperlink ref="C353" location="RANGE!pronto___22_u_pronto_data_L01_22_20_22drilldown_22_20_22stock_code_20_22_20_22102587_________________________22" display="102587 - ANTISEIZE COMPOUND LOCTITE 8151 SILVER GRADE 200G AEROS " xr:uid="{7297CD59-EDE5-4D38-A75B-C6B4AC9FB130}"/>
    <hyperlink ref="C354" location="RANGE!pronto___22_u_pronto_data_L01_22_20_22drilldown_22_20_22stock_code_20_22_20_22102587_________________________22" display="102587 - ANTISEIZE COMPOUND LOCTITE 8151 SILVER GRADE 200G AEROS " xr:uid="{6730764D-639D-4A4A-8B66-2D71E4765C3F}"/>
    <hyperlink ref="C355" location="RANGE!pronto___22_u_pronto_data_L01_22_20_22drilldown_22_20_22stock_code_20_22_20_22102587_________________________22" display="102587 - ANTISEIZE COMPOUND LOCTITE 8151 SILVER GRADE 200G AEROS " xr:uid="{441F3107-95A6-4E12-982D-7F5D7E8A236E}"/>
    <hyperlink ref="C356" location="RANGE!pronto___22_u_pronto_data_L01_22_20_22drilldown_22_20_22stock_code_20_22_20_22102587_________________________22" display="102587 - ANTISEIZE COMPOUND LOCTITE 8151 SILVER GRADE 200G AEROS " xr:uid="{CC641C7C-B9B9-4DBF-AB20-5E9E2BF260AF}"/>
    <hyperlink ref="C357" location="RANGE!pronto___22_u_pronto_data_L01_22_20_22drilldown_22_20_22stock_code_20_22_20_22102587_________________________22" display="102587 - ANTISEIZE COMPOUND LOCTITE 8151 SILVER GRADE 200G AEROS " xr:uid="{A4BE97A8-6E79-49F0-8E5D-CFBAF9118EA5}"/>
    <hyperlink ref="C358" location="RANGE!pronto___22_u_pronto_data_L01_22_20_22drilldown_22_20_22stock_code_20_22_20_22102587_________________________22" display="102587 - ANTISEIZE COMPOUND LOCTITE 8151 SILVER GRADE 200G AEROS " xr:uid="{D322BFDD-DE10-4237-BE6F-436CCC582597}"/>
    <hyperlink ref="C359" location="RANGE!pronto___22_u_pronto_data_L01_22_20_22drilldown_22_20_22stock_code_20_22_20_22102587_________________________22" display="102587 - ANTISEIZE COMPOUND LOCTITE 8151 SILVER GRADE 200G AEROS " xr:uid="{660F4EF6-2D81-43B5-8F0C-FD232D420D9C}"/>
    <hyperlink ref="C360" location="RANGE!pronto___22_u_pronto_data_L01_22_20_22drilldown_22_20_22stock_code_20_22_20_22102587_________________________22" display="102587 - ANTISEIZE COMPOUND LOCTITE 8151 SILVER GRADE 200G AEROS " xr:uid="{ED4E9814-3773-47BC-94EA-194AECCF5868}"/>
    <hyperlink ref="C361" location="RANGE!pronto___22_u_pronto_data_L01_22_20_22drilldown_22_20_22stock_code_20_22_20_22102587_________________________22" display="102587 - ANTISEIZE COMPOUND LOCTITE 8151 SILVER GRADE 200G AEROS " xr:uid="{195EAB58-27E6-401A-81A7-F2961F8BB7F1}"/>
    <hyperlink ref="C362" location="RANGE!pronto___22_u_pronto_data_L01_22_20_22drilldown_22_20_22stock_code_20_22_20_22102587_________________________22" display="102587 - ANTISEIZE COMPOUND LOCTITE 8151 SILVER GRADE 200G AEROS " xr:uid="{DD68DB3C-7DD4-4975-95DC-7EB97FE89877}"/>
    <hyperlink ref="C363" location="RANGE!pronto___22_u_pronto_data_L01_22_20_22drilldown_22_20_22stock_code_20_22_20_22102587_________________________22" display="102587 - ANTISEIZE COMPOUND LOCTITE 8151 SILVER GRADE 200G AEROS " xr:uid="{96018E22-A56E-4569-87F5-B2F5C6B74E4E}"/>
    <hyperlink ref="C364" location="RANGE!pronto___22_u_pronto_data_L01_22_20_22drilldown_22_20_22stock_code_20_22_20_22102587_________________________22" display="102587 - ANTISEIZE COMPOUND LOCTITE 8151 SILVER GRADE 200G AEROS " xr:uid="{C6EEE309-6A3F-4085-825E-0324C5E8D634}"/>
    <hyperlink ref="C365" location="RANGE!pronto___22_u_pronto_data_L01_22_20_22drilldown_22_20_22stock_code_20_22_20_22102587_________________________22" display="102587 - ANTISEIZE COMPOUND LOCTITE 8151 SILVER GRADE 200G AEROS " xr:uid="{E5719652-E468-4005-97C0-21467D119B39}"/>
    <hyperlink ref="C366" location="RANGE!pronto___22_u_pronto_data_L01_22_20_22drilldown_22_20_22stock_code_20_22_20_22102587_________________________22" display="102587 - ANTISEIZE COMPOUND LOCTITE 8151 SILVER GRADE 200G AEROS " xr:uid="{0E7F66A1-66C8-40FF-B139-7D46C41986DE}"/>
    <hyperlink ref="C367" location="RANGE!pronto___22_u_pronto_data_L01_22_20_22drilldown_22_20_22stock_code_20_22_20_22102587_________________________22" display="102587 - ANTISEIZE COMPOUND LOCTITE 8151 SILVER GRADE 200G AEROS " xr:uid="{C81A4B2B-6588-4237-B45F-B8D5AA973BB7}"/>
    <hyperlink ref="C368" location="RANGE!pronto___22_u_pronto_data_L01_22_20_22drilldown_22_20_22stock_code_20_22_20_22102587_________________________22" display="102587 - ANTISEIZE COMPOUND LOCTITE 8151 SILVER GRADE 200G AEROS " xr:uid="{487969D6-553E-4DBB-92B5-52C36B9B8906}"/>
    <hyperlink ref="C369" location="RANGE!pronto___22_u_pronto_data_L01_22_20_22drilldown_22_20_22stock_code_20_22_20_22102587_________________________22" display="102587 - ANTISEIZE COMPOUND LOCTITE 8151 SILVER GRADE 200G AEROS " xr:uid="{98BBEDDE-D0FB-4F8B-B64D-3BD0F6D9DC58}"/>
    <hyperlink ref="C370" location="RANGE!pronto___22_u_pronto_data_L01_22_20_22drilldown_22_20_22stock_code_20_22_20_22102587_________________________22" display="102587 - ANTISEIZE COMPOUND LOCTITE 8151 SILVER GRADE 200G AEROS " xr:uid="{6961CFD3-07F6-48AA-8651-A6BA56B7D228}"/>
    <hyperlink ref="C371" location="RANGE!pronto___22_u_pronto_data_L01_22_20_22drilldown_22_20_22stock_code_20_22_20_22102587_________________________22" display="102587 - ANTISEIZE COMPOUND LOCTITE 8151 SILVER GRADE 200G AEROS " xr:uid="{C68C975C-94DA-4FE1-8982-C6A55170ACBC}"/>
    <hyperlink ref="C372" location="RANGE!pronto___22_u_pronto_data_L01_22_20_22drilldown_22_20_22stock_code_20_22_20_22102587_________________________22" display="102587 - ANTISEIZE COMPOUND LOCTITE 8151 SILVER GRADE 200G AEROS " xr:uid="{C9AA6396-5F9C-4DA9-9602-AC9651337CD7}"/>
    <hyperlink ref="C373" location="RANGE!pronto___22_u_pronto_data_L01_22_20_22drilldown_22_20_22stock_code_20_22_20_22102587_________________________22" display="102587 - ANTISEIZE COMPOUND LOCTITE 8151 SILVER GRADE 200G AEROS " xr:uid="{9F6296D1-17FA-46C4-A0FD-5C0D095A7EEF}"/>
    <hyperlink ref="C375" location="RANGE!pronto___22_u_pronto_data_L01_22_20_22drilldown_22_20_22stock_code_20_22_20_22102910_________________________22" display="102910 - GREASE EXTREME PRESSURE GADUS S3 V220C 2 / P18K " xr:uid="{EEEEE8EE-98E1-47BB-8998-28186B370452}"/>
    <hyperlink ref="C376" location="RANGE!pronto___22_u_pronto_data_L01_22_20_22drilldown_22_20_22stock_code_20_22_20_22102910_________________________22" display="102910 - GREASE EXTREME PRESSURE GADUS S3 V220C 2 / P18K " xr:uid="{854E9240-09A4-42AA-AF65-D8D5A9A25DFF}"/>
    <hyperlink ref="C377" location="RANGE!pronto___22_u_pronto_data_L01_22_20_22drilldown_22_20_22stock_code_20_22_20_22102910_________________________22" display="102910 - GREASE EXTREME PRESSURE GADUS S3 V220C 2 / P18K " xr:uid="{C016CFE8-0B20-4CA8-88DC-916771EABEDB}"/>
    <hyperlink ref="C379" location="RANGE!pronto___22_u_pronto_data_L01_22_20_22drilldown_22_20_22stock_code_20_22_20_22102911_________________________22" display="102911 - OIL ENGINE, HELIX ULTRA 5W-40, 5L " xr:uid="{CF5F87EA-F7F3-4CDB-B0FC-2F553E69B81A}"/>
    <hyperlink ref="C380" location="RANGE!pronto___22_u_pronto_data_L01_22_20_22drilldown_22_20_22stock_code_20_22_20_22102911_________________________22" display="102911 - OIL ENGINE, HELIX ULTRA 5W-40, 5L " xr:uid="{CC66E93A-8318-49AE-90E8-5C9400EDCACB}"/>
    <hyperlink ref="C382" location="RANGE!pronto___22_u_pronto_data_L01_22_20_22drilldown_22_20_22stock_code_20_22_20_22103552_________________________22" display="103552 - OIL HYDRAULIC, TELLUS, 68 S2 VX 68/D, 209L " xr:uid="{F433A935-1E08-44BA-BE42-F1555083CB34}"/>
    <hyperlink ref="C383" location="RANGE!pronto___22_u_pronto_data_L01_22_20_22drilldown_22_20_22stock_code_20_22_20_22103552_________________________22" display="103552 - OIL HYDRAULIC, TELLUS, 68 S2 VX 68/D, 209L " xr:uid="{A090778A-7786-4DAB-BA94-A839B0E3EF63}"/>
    <hyperlink ref="C385" location="RANGE!pronto___22_u_pronto_data_L01_22_20_22drilldown_22_20_22stock_code_20_22_20_22103568_________________________22" display="103568 - GREASE, GADUS S3 V460D 2. 450G CARTRIDGE " xr:uid="{7B5865F4-B3FB-46C7-A760-497B9A413207}"/>
    <hyperlink ref="C386" location="RANGE!pronto___22_u_pronto_data_L01_22_20_22drilldown_22_20_22stock_code_20_22_20_22103568_________________________22" display="103568 - GREASE, GADUS S3 V460D 2. 450G CARTRIDGE " xr:uid="{E8E3E61B-25A4-425F-BB83-3B4B0F410F2F}"/>
    <hyperlink ref="C387" location="RANGE!pronto___22_u_pronto_data_L01_22_20_22drilldown_22_20_22stock_code_20_22_20_22103568_________________________22" display="103568 - GREASE, GADUS S3 V460D 2. 450G CARTRIDGE " xr:uid="{ABEA3AF0-AA33-451D-8C32-F83DE6AB80BE}"/>
    <hyperlink ref="C388" location="RANGE!pronto___22_u_pronto_data_L01_22_20_22drilldown_22_20_22stock_code_20_22_20_22103568_________________________22" display="103568 - GREASE, GADUS S3 V460D 2. 450G CARTRIDGE " xr:uid="{32D1A856-8E93-4D70-BA35-41C1F76E1903}"/>
    <hyperlink ref="C389" location="RANGE!pronto___22_u_pronto_data_L01_22_20_22drilldown_22_20_22stock_code_20_22_20_22103568_________________________22" display="103568 - GREASE, GADUS S3 V460D 2. 450G CARTRIDGE " xr:uid="{4DCFFFDE-835E-451F-9E80-9D58F0A62EFD}"/>
    <hyperlink ref="C390" location="RANGE!pronto___22_u_pronto_data_L01_22_20_22drilldown_22_20_22stock_code_20_22_20_22103568_________________________22" display="103568 - GREASE, GADUS S3 V460D 2. 450G CARTRIDGE " xr:uid="{40A075E3-20DB-48C5-83BE-7CA7AF61CD1D}"/>
    <hyperlink ref="C391" location="RANGE!pronto___22_u_pronto_data_L01_22_20_22drilldown_22_20_22stock_code_20_22_20_22103568_________________________22" display="103568 - GREASE, GADUS S3 V460D 2. 450G CARTRIDGE " xr:uid="{BBF1CF80-BDC0-4FA7-B2A3-12FFF5B5F498}"/>
    <hyperlink ref="C392" location="RANGE!pronto___22_u_pronto_data_L01_22_20_22drilldown_22_20_22stock_code_20_22_20_22103568_________________________22" display="103568 - GREASE, GADUS S3 V460D 2. 450G CARTRIDGE " xr:uid="{231DEEEE-026F-4D86-B52A-78C11E52999A}"/>
    <hyperlink ref="C393" location="RANGE!pronto___22_u_pronto_data_L01_22_20_22drilldown_22_20_22stock_code_20_22_20_22103568_________________________22" display="103568 - GREASE, GADUS S3 V460D 2. 450G CARTRIDGE " xr:uid="{C65B95FE-6E37-4B38-9F13-79C0CEB59748}"/>
    <hyperlink ref="C394" location="RANGE!pronto___22_u_pronto_data_L01_22_20_22drilldown_22_20_22stock_code_20_22_20_22103568_________________________22" display="103568 - GREASE, GADUS S3 V460D 2. 450G CARTRIDGE " xr:uid="{0B5DC27D-4756-4517-980F-81FB567D7085}"/>
    <hyperlink ref="C395" location="RANGE!pronto___22_u_pronto_data_L01_22_20_22drilldown_22_20_22stock_code_20_22_20_22103568_________________________22" display="103568 - GREASE, GADUS S3 V460D 2. 450G CARTRIDGE " xr:uid="{FDC12795-93E1-4199-B906-B60549607194}"/>
    <hyperlink ref="C396" location="RANGE!pronto___22_u_pronto_data_L01_22_20_22drilldown_22_20_22stock_code_20_22_20_22103568_________________________22" display="103568 - GREASE, GADUS S3 V460D 2. 450G CARTRIDGE " xr:uid="{6C65F8D9-1F40-433B-96D6-EB8997543190}"/>
    <hyperlink ref="C397" location="RANGE!pronto___22_u_pronto_data_L01_22_20_22drilldown_22_20_22stock_code_20_22_20_22103568_________________________22" display="103568 - GREASE, GADUS S3 V460D 2. 450G CARTRIDGE " xr:uid="{77DAD977-9C56-4F4B-A6D9-505F646F1906}"/>
    <hyperlink ref="C398" location="RANGE!pronto___22_u_pronto_data_L01_22_20_22drilldown_22_20_22stock_code_20_22_20_22103568_________________________22" display="103568 - GREASE, GADUS S3 V460D 2. 450G CARTRIDGE " xr:uid="{F350418D-C037-478F-A06E-6D8C926F4DB8}"/>
    <hyperlink ref="C399" location="RANGE!pronto___22_u_pronto_data_L01_22_20_22drilldown_22_20_22stock_code_20_22_20_22103568_________________________22" display="103568 - GREASE, GADUS S3 V460D 2. 450G CARTRIDGE " xr:uid="{E88A0AA3-E51A-4EE0-8F7C-E821A57CAD26}"/>
    <hyperlink ref="C400" location="RANGE!pronto___22_u_pronto_data_L01_22_20_22drilldown_22_20_22stock_code_20_22_20_22103568_________________________22" display="103568 - GREASE, GADUS S3 V460D 2. 450G CARTRIDGE " xr:uid="{F48C4BF1-567D-4068-9038-80E0FCEF65C6}"/>
    <hyperlink ref="C401" location="RANGE!pronto___22_u_pronto_data_L01_22_20_22drilldown_22_20_22stock_code_20_22_20_22103568_________________________22" display="103568 - GREASE, GADUS S3 V460D 2. 450G CARTRIDGE " xr:uid="{35895060-2393-4DFC-8309-ECD941EF47EA}"/>
    <hyperlink ref="C403" location="RANGE!pronto___22_u_pronto_data_L01_22_20_22drilldown_22_20_22stock_code_20_22_20_22103652_________________________22" display="103652 - OIL GEAR OMALA S2 G 220 IBC 1000L " xr:uid="{7E1E86E3-BF72-40B9-94EB-56321A35C866}"/>
    <hyperlink ref="C405" location="RANGE!pronto___22_u_pronto_data_L01_22_20_22drilldown_22_20_22stock_code_20_22_20_22103734_________________________22" display="103734 - OIL AIR COMPRESSOR CORENA S3 R 46/P 20L " xr:uid="{BCCE3DFF-3D21-4B62-8EBC-66DAFE2E1B3D}"/>
    <hyperlink ref="C407" location="RANGE!pronto___22_u_pronto_data_L01_22_20_22drilldown_22_20_22stock_code_20_22_20_22103929_________________________22" display="103929 - LUBRICANT, TYRE AND RIM, TIP TOP MOUNTING PASTE, 5KG " xr:uid="{F734CA99-6A7A-4B6F-BCFD-2D968B613370}"/>
    <hyperlink ref="C409" location="RANGE!pronto___22_u_pronto_data_L01_22_20_22drilldown_22_20_22stock_code_20_22_20_22104142_________________________22" display="104142 - REFILL CARTRIDGE, S3 V220C 2 GADUS, 250CC, VARIO PERMA STAR AUTO LUBRICATOR," xr:uid="{1448A24C-87E8-4690-9B9C-4F4BE70B9025}"/>
    <hyperlink ref="C410" location="RANGE!pronto___22_u_pronto_data_L01_22_20_22drilldown_22_20_22stock_code_20_22_20_22104142_________________________22" display="104142 - REFILL CARTRIDGE, S3 V220C 2 GADUS, 250CC, VARIO PERMA STAR AUTO LUBRICATOR," xr:uid="{52B379E3-C758-48C0-8407-E37C4F3CE001}"/>
    <hyperlink ref="C411" location="RANGE!pronto___22_u_pronto_data_L01_22_20_22drilldown_22_20_22stock_code_20_22_20_22104142_________________________22" display="104142 - REFILL CARTRIDGE, S3 V220C 2 GADUS, 250CC, VARIO PERMA STAR AUTO LUBRICATOR," xr:uid="{79B1DB50-1F7A-4098-9535-D6491CEB4527}"/>
    <hyperlink ref="C412" location="RANGE!pronto___22_u_pronto_data_L01_22_20_22drilldown_22_20_22stock_code_20_22_20_22104142_________________________22" display="104142 - REFILL CARTRIDGE, S3 V220C 2 GADUS, 250CC, VARIO PERMA STAR AUTO LUBRICATOR," xr:uid="{60A043C6-EF5D-4B01-BA54-DD39282489F3}"/>
    <hyperlink ref="C413" location="RANGE!pronto___22_u_pronto_data_L01_22_20_22drilldown_22_20_22stock_code_20_22_20_22104142_________________________22" display="104142 - REFILL CARTRIDGE, S3 V220C 2 GADUS, 250CC, VARIO PERMA STAR AUTO LUBRICATOR," xr:uid="{905FF6B9-5886-478C-934C-7D8178B802FB}"/>
    <hyperlink ref="C414" location="RANGE!pronto___22_u_pronto_data_L01_22_20_22drilldown_22_20_22stock_code_20_22_20_22104142_________________________22" display="104142 - REFILL CARTRIDGE, S3 V220C 2 GADUS, 250CC, VARIO PERMA STAR AUTO LUBRICATOR," xr:uid="{A141B60C-F30D-454F-B5CC-648EA52F43A1}"/>
    <hyperlink ref="C415" location="RANGE!pronto___22_u_pronto_data_L01_22_20_22drilldown_22_20_22stock_code_20_22_20_22104142_________________________22" display="104142 - REFILL CARTRIDGE, S3 V220C 2 GADUS, 250CC, VARIO PERMA STAR AUTO LUBRICATOR," xr:uid="{D5EE0A6A-2D43-4E86-A0CE-39EA5C84CA8F}"/>
    <hyperlink ref="C416" location="RANGE!pronto___22_u_pronto_data_L01_22_20_22drilldown_22_20_22stock_code_20_22_20_22104142_________________________22" display="104142 - REFILL CARTRIDGE, S3 V220C 2 GADUS, 250CC, VARIO PERMA STAR AUTO LUBRICATOR," xr:uid="{499AFB85-241C-41BA-B0E8-0759A0038265}"/>
    <hyperlink ref="C417" location="RANGE!pronto___22_u_pronto_data_L01_22_20_22drilldown_22_20_22stock_code_20_22_20_22104142_________________________22" display="104142 - REFILL CARTRIDGE, S3 V220C 2 GADUS, 250CC, VARIO PERMA STAR AUTO LUBRICATOR," xr:uid="{22748BD7-9C9B-463F-9EAA-E01F7DEA6169}"/>
    <hyperlink ref="C418" location="RANGE!pronto___22_u_pronto_data_L01_22_20_22drilldown_22_20_22stock_code_20_22_20_22104142_________________________22" display="104142 - REFILL CARTRIDGE, S3 V220C 2 GADUS, 250CC, VARIO PERMA STAR AUTO LUBRICATOR," xr:uid="{A9783EE0-612B-4D5E-974E-F7AAF362CEB8}"/>
    <hyperlink ref="C419" location="RANGE!pronto___22_u_pronto_data_L01_22_20_22drilldown_22_20_22stock_code_20_22_20_22104142_________________________22" display="104142 - REFILL CARTRIDGE, S3 V220C 2 GADUS, 250CC, VARIO PERMA STAR AUTO LUBRICATOR," xr:uid="{2B0F73F2-6912-478B-8E16-3207A4A5CA1B}"/>
    <hyperlink ref="C420" location="RANGE!pronto___22_u_pronto_data_L01_22_20_22drilldown_22_20_22stock_code_20_22_20_22104142_________________________22" display="104142 - REFILL CARTRIDGE, S3 V220C 2 GADUS, 250CC, VARIO PERMA STAR AUTO LUBRICATOR," xr:uid="{D4ACB1FB-FC20-4F83-8508-440652A66EEB}"/>
    <hyperlink ref="C421" location="RANGE!pronto___22_u_pronto_data_L01_22_20_22drilldown_22_20_22stock_code_20_22_20_22104142_________________________22" display="104142 - REFILL CARTRIDGE, S3 V220C 2 GADUS, 250CC, VARIO PERMA STAR AUTO LUBRICATOR," xr:uid="{A94C9DDB-3356-425C-AFC0-7635665992FB}"/>
    <hyperlink ref="C422" location="RANGE!pronto___22_u_pronto_data_L01_22_20_22drilldown_22_20_22stock_code_20_22_20_22104142_________________________22" display="104142 - REFILL CARTRIDGE, S3 V220C 2 GADUS, 250CC, VARIO PERMA STAR AUTO LUBRICATOR," xr:uid="{1299D57E-F88E-4535-8B3F-0617CC6DFF77}"/>
    <hyperlink ref="C423" location="RANGE!pronto___22_u_pronto_data_L01_22_20_22drilldown_22_20_22stock_code_20_22_20_22104142_________________________22" display="104142 - REFILL CARTRIDGE, S3 V220C 2 GADUS, 250CC, VARIO PERMA STAR AUTO LUBRICATOR," xr:uid="{FA464B16-AF76-4055-8813-F9385D3C09F1}"/>
    <hyperlink ref="C424" location="RANGE!pronto___22_u_pronto_data_L01_22_20_22drilldown_22_20_22stock_code_20_22_20_22104142_________________________22" display="104142 - REFILL CARTRIDGE, S3 V220C 2 GADUS, 250CC, VARIO PERMA STAR AUTO LUBRICATOR," xr:uid="{95915373-2D55-4774-8C30-87ED2EC97910}"/>
    <hyperlink ref="C426" location="RANGE!pronto___22_u_pronto_data_L01_22_20_22drilldown_22_20_22stock_code_20_22_20_22120270_________________________22" display="120270 - OIL, GEAR SPIRAX S2 A 85W-140 / 1000LT POD " xr:uid="{137625DE-87D0-41BE-9F2C-FB8CDAB542AC}"/>
    <hyperlink ref="C427" location="RANGE!pronto___22_u_pronto_data_L01_22_20_22drilldown_22_20_22stock_code_20_22_20_22120270_________________________22" display="120270 - OIL, GEAR SPIRAX S2 A 85W-140 / 1000LT POD " xr:uid="{AA67B850-6054-4FF1-A115-51C601FCCC39}"/>
    <hyperlink ref="C428" location="RANGE!pronto___22_u_pronto_data_L01_22_20_22drilldown_22_20_22stock_code_20_22_20_22120270_________________________22" display="120270 - OIL, GEAR SPIRAX S2 A 85W-140 / 1000LT POD " xr:uid="{B826C2CE-C8E2-4F89-A7FC-DCB57DDAD4F7}"/>
    <hyperlink ref="C429" location="RANGE!pronto___22_u_pronto_data_L01_22_20_22drilldown_22_20_22stock_code_20_22_20_22120270_________________________22" display="120270 - OIL, GEAR SPIRAX S2 A 85W-140 / 1000LT POD " xr:uid="{1016794C-1F32-4237-9CD5-4786FCDFC1DF}"/>
    <hyperlink ref="C430" location="RANGE!pronto___22_u_pronto_data_L01_22_20_22drilldown_22_20_22stock_code_20_22_20_22120270_________________________22" display="120270 - OIL, GEAR SPIRAX S2 A 85W-140 / 1000LT POD " xr:uid="{97F33876-F00A-4A21-9D8A-25C7233E99CC}"/>
    <hyperlink ref="C431" location="RANGE!pronto___22_u_pronto_data_L01_22_20_22drilldown_22_20_22stock_code_20_22_20_22120270_________________________22" display="120270 - OIL, GEAR SPIRAX S2 A 85W-140 / 1000LT POD " xr:uid="{B5BF0A1A-EAD2-4949-9159-E381A9D38650}"/>
    <hyperlink ref="C432" location="RANGE!pronto___22_u_pronto_data_L01_22_20_22drilldown_22_20_22stock_code_20_22_20_22120270_________________________22" display="120270 - OIL, GEAR SPIRAX S2 A 85W-140 / 1000LT POD " xr:uid="{2170EEA7-9AC6-4382-962D-7DC675B1CF18}"/>
    <hyperlink ref="C433" location="RANGE!pronto___22_u_pronto_data_L01_22_20_22drilldown_22_20_22stock_code_20_22_20_22120270_________________________22" display="120270 - OIL, GEAR SPIRAX S2 A 85W-140 / 1000LT POD " xr:uid="{B67C1BFD-C364-43BB-8EE3-6DC18B90BB74}"/>
    <hyperlink ref="C435" location="RANGE!pronto___22_u_pronto_data_L01_22_20_22drilldown_22_20_22stock_code_20_22_20_22121358_________________________22" display="121358 - OIL GEAR LSX DIFFERENTIALS 20 LTR 85W-140 " xr:uid="{0A359AEA-6F49-4927-BBCA-301CD9AEB578}"/>
    <hyperlink ref="C437" location="RANGE!pronto___22_u_pronto_data_L01_22_20_22drilldown_22_20_22stock_code_20_22_20_22122449_________________________22" display="122449 - GREASE LGHP2/0.4 SKF  " xr:uid="{40B0ABC8-1005-4A26-8E71-D0E10DEB3F41}"/>
    <hyperlink ref="C438" location="RANGE!pronto___22_u_pronto_data_L01_22_20_22drilldown_22_20_22stock_code_20_22_20_22122449_________________________22" display="122449 - GREASE LGHP2/0.4 SKF  " xr:uid="{FF05ADD1-2969-487E-94E4-FEF0B7B7FDE8}"/>
    <hyperlink ref="C440" location="RANGE!pronto___22_u_pronto_data_L01_22_20_22drilldown_22_20_22stock_code_20_22_20_22122561_________________________22" display="122561 - OIL GEAR SPIRAX S4 AT 75W90 / 20L/DRUM " xr:uid="{FDBF1FD5-93A4-4FB0-9E23-8C477A36671C}"/>
    <hyperlink ref="C441" location="RANGE!pronto___22_u_pronto_data_L01_22_20_22drilldown_22_20_22stock_code_20_22_20_22122561_________________________22" display="122561 - OIL GEAR SPIRAX S4 AT 75W90 / 20L/DRUM " xr:uid="{A96F1673-27BD-45D4-A9C9-2625DD939B6C}"/>
    <hyperlink ref="C443" location="RANGE!pronto___22_u_pronto_data_L01_22_20_22drilldown_22_20_22stock_code_20_22_20_22122716_________________________22" display="122716 - OIL, HYDR,TELLUS S2 VX 68 1000L IBC " xr:uid="{AB3D2956-E6AE-4809-8E9E-EF63BDE35B5A}"/>
    <hyperlink ref="C445" location="RANGE!pronto___22_u_pronto_data_L01_22_20_22drilldown_22_20_22stock_code_20_22_20_22122718_________________________22" display="122718 - GREASE, GADUS S3 V460DM 2 18KG/DRUM " xr:uid="{16FC9D9A-BF94-4A00-9335-3E4E20171C69}"/>
    <hyperlink ref="C446" location="RANGE!pronto___22_u_pronto_data_L01_22_20_22drilldown_22_20_22stock_code_20_22_20_22122718_________________________22" display="122718 - GREASE, GADUS S3 V460DM 2 18KG/DRUM " xr:uid="{7C43FC0F-E584-4DEE-96EA-C64DABE09A7B}"/>
    <hyperlink ref="C447" location="RANGE!pronto___22_u_pronto_data_L01_22_20_22drilldown_22_20_22stock_code_20_22_20_22122718_________________________22" display="122718 - GREASE, GADUS S3 V460DM 2 18KG/DRUM " xr:uid="{580DD017-7319-49D2-A362-0AA2A91DBB42}"/>
    <hyperlink ref="C449" location="RANGE!pronto___22_u_pronto_data_L01_22_20_22drilldown_22_20_22stock_code_20_22_20_22122926_________________________22" display="122926 - OIL HYDRAULIC (DONAX TC/50) SPIRAX S4 CX50 1000LTR OTC " xr:uid="{D3C5CF46-5E7C-404E-A7AF-B202D3CB1C29}"/>
    <hyperlink ref="C450" location="RANGE!pronto___22_u_pronto_data_L01_22_20_22drilldown_22_20_22stock_code_20_22_20_22122926_________________________22" display="122926 - OIL HYDRAULIC (DONAX TC/50) SPIRAX S4 CX50 1000LTR OTC " xr:uid="{4281ED0D-F51D-4EA9-9D5B-11B369C3987C}"/>
    <hyperlink ref="C451" location="RANGE!pronto___22_u_pronto_data_L01_22_20_22drilldown_22_20_22stock_code_20_22_20_22122926_________________________22" display="122926 - OIL HYDRAULIC (DONAX TC/50) SPIRAX S4 CX50 1000LTR OTC " xr:uid="{E686199E-3174-4E77-ABD7-3061437BE1D8}"/>
    <hyperlink ref="C452" location="RANGE!pronto___22_u_pronto_data_L01_22_20_22drilldown_22_20_22stock_code_20_22_20_22122926_________________________22" display="122926 - OIL HYDRAULIC (DONAX TC/50) SPIRAX S4 CX50 1000LTR OTC " xr:uid="{AE1102F5-3797-46AD-B99E-4AB88575BCAF}"/>
    <hyperlink ref="C453" location="RANGE!pronto___22_u_pronto_data_L01_22_20_22drilldown_22_20_22stock_code_20_22_20_22122926_________________________22" display="122926 - OIL HYDRAULIC (DONAX TC/50) SPIRAX S4 CX50 1000LTR OTC " xr:uid="{D9ABF834-1CAC-4A72-8F07-2CBE67818F21}"/>
    <hyperlink ref="C454" location="RANGE!pronto___22_u_pronto_data_L01_22_20_22drilldown_22_20_22stock_code_20_22_20_22122926_________________________22" display="122926 - OIL HYDRAULIC (DONAX TC/50) SPIRAX S4 CX50 1000LTR OTC " xr:uid="{35A58DBA-31FE-404E-B492-61B35340A9D3}"/>
    <hyperlink ref="C456" location="RANGE!pronto___22_u_pronto_data_L01_22_20_22drilldown_22_20_22stock_code_20_22_20_22122929_________________________22" display="122929 - OIL HYDRAULIC SPIRAX S4 CX60 1000LTR IBC (DONAX TC60)" xr:uid="{F44F3613-BBB1-42DE-AF60-DE1662905A47}"/>
    <hyperlink ref="C457" location="RANGE!pronto___22_u_pronto_data_L01_22_20_22drilldown_22_20_22stock_code_20_22_20_22122929_________________________22" display="122929 - OIL HYDRAULIC SPIRAX S4 CX60 1000LTR IBC (DONAX TC60)" xr:uid="{A5782F3B-6864-426C-9886-77720823A8C4}"/>
    <hyperlink ref="C458" location="RANGE!pronto___22_u_pronto_data_L01_22_20_22drilldown_22_20_22stock_code_20_22_20_22122929_________________________22" display="122929 - OIL HYDRAULIC SPIRAX S4 CX60 1000LTR IBC (DONAX TC60)" xr:uid="{2F4FA68F-10E7-4609-B48B-A1FB312A0CBB}"/>
    <hyperlink ref="C459" location="RANGE!pronto___22_u_pronto_data_L01_22_20_22drilldown_22_20_22stock_code_20_22_20_22122929_________________________22" display="122929 - OIL HYDRAULIC SPIRAX S4 CX60 1000LTR IBC (DONAX TC60)" xr:uid="{C10BA8DF-9639-4000-8E81-375315688D7C}"/>
    <hyperlink ref="C460" location="RANGE!pronto___22_u_pronto_data_L01_22_20_22drilldown_22_20_22stock_code_20_22_20_22122929_________________________22" display="122929 - OIL HYDRAULIC SPIRAX S4 CX60 1000LTR IBC (DONAX TC60)" xr:uid="{C29BB969-9200-4980-9229-179D95398385}"/>
    <hyperlink ref="C462" location="RANGE!pronto___22_u_pronto_data_L01_22_20_22drilldown_22_20_22stock_code_20_22_20_22123620_________________________22" display="123620 - GREASE, GADUS S3 V460DM 2_ 180KG " xr:uid="{62E3E5F6-78B8-40F2-86C7-16CCF291D2CF}"/>
    <hyperlink ref="C463" location="RANGE!pronto___22_u_pronto_data_L01_22_20_22drilldown_22_20_22stock_code_20_22_20_22123620_________________________22" display="123620 - GREASE, GADUS S3 V460DM 2_ 180KG " xr:uid="{D976436A-7B4A-4D68-B9D2-38D2C870A9AD}"/>
    <hyperlink ref="C464" location="RANGE!pronto___22_u_pronto_data_L01_22_20_22drilldown_22_20_22stock_code_20_22_20_22123620_________________________22" display="123620 - GREASE, GADUS S3 V460DM 2_ 180KG " xr:uid="{A3FDFB63-5087-42FA-8279-B85DA9906B00}"/>
    <hyperlink ref="C465" location="RANGE!pronto___22_u_pronto_data_L01_22_20_22drilldown_22_20_22stock_code_20_22_20_22123620_________________________22" display="123620 - GREASE, GADUS S3 V460DM 2_ 180KG " xr:uid="{92448ED2-8516-4AAA-BDFD-947E72CA4ED6}"/>
    <hyperlink ref="C466" location="RANGE!pronto___22_u_pronto_data_L01_22_20_22drilldown_22_20_22stock_code_20_22_20_22123620_________________________22" display="123620 - GREASE, GADUS S3 V460DM 2_ 180KG " xr:uid="{9685CFD0-FA5D-4CBB-8551-2052CD679D39}"/>
    <hyperlink ref="C467" location="RANGE!pronto___22_u_pronto_data_L01_22_20_22drilldown_22_20_22stock_code_20_22_20_22123620_________________________22" display="123620 - GREASE, GADUS S3 V460DM 2_ 180KG " xr:uid="{C2D17103-DF68-41F9-9095-D0B8CFB3A803}"/>
    <hyperlink ref="C468" location="RANGE!pronto___22_u_pronto_data_L01_22_20_22drilldown_22_20_22stock_code_20_22_20_22123620_________________________22" display="123620 - GREASE, GADUS S3 V460DM 2_ 180KG " xr:uid="{C6EA8D6C-13A2-4679-B9BD-9531A8DD57A0}"/>
    <hyperlink ref="C469" location="RANGE!pronto___22_u_pronto_data_L01_22_20_22drilldown_22_20_22stock_code_20_22_20_22123620_________________________22" display="123620 - GREASE, GADUS S3 V460DM 2_ 180KG " xr:uid="{36AA6975-97AB-4552-961F-4F599EA50C42}"/>
    <hyperlink ref="C470" location="RANGE!pronto___22_u_pronto_data_L01_22_20_22drilldown_22_20_22stock_code_20_22_20_22123620_________________________22" display="123620 - GREASE, GADUS S3 V460DM 2_ 180KG " xr:uid="{209D079B-F814-4F05-BDA0-2D21C9575E28}"/>
    <hyperlink ref="C471" location="RANGE!pronto___22_u_pronto_data_L01_22_20_22drilldown_22_20_22stock_code_20_22_20_22123620_________________________22" display="123620 - GREASE, GADUS S3 V460DM 2_ 180KG " xr:uid="{CFA508CA-5CF6-4A41-B19A-A5B112DFC2E1}"/>
    <hyperlink ref="C472" location="RANGE!pronto___22_u_pronto_data_L01_22_20_22drilldown_22_20_22stock_code_20_22_20_22123620_________________________22" display="123620 - GREASE, GADUS S3 V460DM 2_ 180KG " xr:uid="{16427910-5D7D-4790-9723-27EF03C4A0F2}"/>
    <hyperlink ref="C473" location="RANGE!pronto___22_u_pronto_data_L01_22_20_22drilldown_22_20_22stock_code_20_22_20_22123620_________________________22" display="123620 - GREASE, GADUS S3 V460DM 2_ 180KG " xr:uid="{D45D2D06-C401-495F-BF0A-AEEB9C0F01A9}"/>
    <hyperlink ref="C474" location="RANGE!pronto___22_u_pronto_data_L01_22_20_22drilldown_22_20_22stock_code_20_22_20_22123620_________________________22" display="123620 - GREASE, GADUS S3 V460DM 2_ 180KG " xr:uid="{CDC02849-77CE-48F5-9742-DDCCA18142BB}"/>
    <hyperlink ref="C475" location="RANGE!pronto___22_u_pronto_data_L01_22_20_22drilldown_22_20_22stock_code_20_22_20_22123620_________________________22" display="123620 - GREASE, GADUS S3 V460DM 2_ 180KG " xr:uid="{6BCE77C6-A17E-4AF2-8DD0-7898C7A43FD9}"/>
    <hyperlink ref="C476" location="RANGE!pronto___22_u_pronto_data_L01_22_20_22drilldown_22_20_22stock_code_20_22_20_22123620_________________________22" display="123620 - GREASE, GADUS S3 V460DM 2_ 180KG " xr:uid="{63541C5E-E359-4EC9-B364-3ABA020AB9A3}"/>
    <hyperlink ref="C477" location="RANGE!pronto___22_u_pronto_data_L01_22_20_22drilldown_22_20_22stock_code_20_22_20_22123620_________________________22" display="123620 - GREASE, GADUS S3 V460DM 2_ 180KG " xr:uid="{249CEA56-4F28-48A2-A652-4754C80570AD}"/>
    <hyperlink ref="C479" location="RANGE!pronto___22_u_pronto_data_L01_22_20_22drilldown_22_20_22stock_code_20_22_20_22124779_________________________22" display="124779 - OIL ENGINE RIMULA R4 MV 15W40, CK4, LOW ASH, 1000L IBC " xr:uid="{779E9329-3184-4728-905B-DC10C832AA50}"/>
    <hyperlink ref="C480" location="RANGE!pronto___22_u_pronto_data_L01_22_20_22drilldown_22_20_22stock_code_20_22_20_22124779_________________________22" display="124779 - OIL ENGINE RIMULA R4 MV 15W40, CK4, LOW ASH, 1000L IBC " xr:uid="{65182275-024F-4ACE-AD66-FB4A1394DD2F}"/>
    <hyperlink ref="C481" location="RANGE!pronto___22_u_pronto_data_L01_22_20_22drilldown_22_20_22stock_code_20_22_20_22124779_________________________22" display="124779 - OIL ENGINE RIMULA R4 MV 15W40, CK4, LOW ASH, 1000L IBC " xr:uid="{5934CF68-B2BD-480D-988C-992B46EECB7B}"/>
    <hyperlink ref="C482" location="RANGE!pronto___22_u_pronto_data_L01_22_20_22drilldown_22_20_22stock_code_20_22_20_22124779_________________________22" display="124779 - OIL ENGINE RIMULA R4 MV 15W40, CK4, LOW ASH, 1000L IBC " xr:uid="{4E7CCF9E-A7DE-4E5C-8646-B3D56E45194E}"/>
    <hyperlink ref="C483" location="RANGE!pronto___22_u_pronto_data_L01_22_20_22drilldown_22_20_22stock_code_20_22_20_22124779_________________________22" display="124779 - OIL ENGINE RIMULA R4 MV 15W40, CK4, LOW ASH, 1000L IBC " xr:uid="{6041B593-8665-48CB-879A-BAC46E9046BD}"/>
    <hyperlink ref="C484" location="RANGE!pronto___22_u_pronto_data_L01_22_20_22drilldown_22_20_22stock_code_20_22_20_22124779_________________________22" display="124779 - OIL ENGINE RIMULA R4 MV 15W40, CK4, LOW ASH, 1000L IBC " xr:uid="{2FC6FDC9-F8BB-4440-B099-99B4B8C4C516}"/>
    <hyperlink ref="C485" location="RANGE!pronto___22_u_pronto_data_L01_22_20_22drilldown_22_20_22stock_code_20_22_20_22124779_________________________22" display="124779 - OIL ENGINE RIMULA R4 MV 15W40, CK4, LOW ASH, 1000L IBC " xr:uid="{9A2F9D68-0983-44D1-B9DE-783765D500A9}"/>
    <hyperlink ref="C486" location="RANGE!pronto___22_u_pronto_data_L01_22_20_22drilldown_22_20_22stock_code_20_22_20_22124779_________________________22" display="124779 - OIL ENGINE RIMULA R4 MV 15W40, CK4, LOW ASH, 1000L IBC " xr:uid="{7C7996F0-B81B-4BDA-8B8B-3B5E09361284}"/>
    <hyperlink ref="C487" location="RANGE!pronto___22_u_pronto_data_L01_22_20_22drilldown_22_20_22stock_code_20_22_20_22124779_________________________22" display="124779 - OIL ENGINE RIMULA R4 MV 15W40, CK4, LOW ASH, 1000L IBC " xr:uid="{02DE833A-C80D-42B2-BB0C-903CC303272E}"/>
    <hyperlink ref="C488" location="RANGE!pronto___22_u_pronto_data_L01_22_20_22drilldown_22_20_22stock_code_20_22_20_22124779_________________________22" display="124779 - OIL ENGINE RIMULA R4 MV 15W40, CK4, LOW ASH, 1000L IBC " xr:uid="{AA012BFA-206F-4100-B79C-6B95D6374E61}"/>
    <hyperlink ref="C489" location="RANGE!pronto___22_u_pronto_data_L01_22_20_22drilldown_22_20_22stock_code_20_22_20_22124779_________________________22" display="124779 - OIL ENGINE RIMULA R4 MV 15W40, CK4, LOW ASH, 1000L IBC " xr:uid="{52AB19A3-E6C6-40C7-9F2B-4A499016E98E}"/>
    <hyperlink ref="C490" location="RANGE!pronto___22_u_pronto_data_L01_22_20_22drilldown_22_20_22stock_code_20_22_20_22124779_________________________22" display="124779 - OIL ENGINE RIMULA R4 MV 15W40, CK4, LOW ASH, 1000L IBC " xr:uid="{3F8A2F67-EB0E-42F5-ABAD-33FD7BFD6CF7}"/>
    <hyperlink ref="C491" location="RANGE!pronto___22_u_pronto_data_L01_22_20_22drilldown_22_20_22stock_code_20_22_20_22124779_________________________22" display="124779 - OIL ENGINE RIMULA R4 MV 15W40, CK4, LOW ASH, 1000L IBC " xr:uid="{39804C11-3269-4A60-8052-C61820873CF6}"/>
    <hyperlink ref="C492" location="RANGE!pronto___22_u_pronto_data_L01_22_20_22drilldown_22_20_22stock_code_20_22_20_22124779_________________________22" display="124779 - OIL ENGINE RIMULA R4 MV 15W40, CK4, LOW ASH, 1000L IBC " xr:uid="{821C5FA5-39FE-4754-8DD6-873521AF2269}"/>
    <hyperlink ref="C493" location="RANGE!pronto___22_u_pronto_data_L01_22_20_22drilldown_22_20_22stock_code_20_22_20_22124779_________________________22" display="124779 - OIL ENGINE RIMULA R4 MV 15W40, CK4, LOW ASH, 1000L IBC " xr:uid="{3E51E2E2-117E-4BE4-BC39-A7A383D1F79C}"/>
    <hyperlink ref="C494" location="RANGE!pronto___22_u_pronto_data_L01_22_20_22drilldown_22_20_22stock_code_20_22_20_22124779_________________________22" display="124779 - OIL ENGINE RIMULA R4 MV 15W40, CK4, LOW ASH, 1000L IBC " xr:uid="{776E44DF-18DD-492F-8894-8F921BDDF8AF}"/>
    <hyperlink ref="C495" location="RANGE!pronto___22_u_pronto_data_L01_22_20_22drilldown_22_20_22stock_code_20_22_20_22124779_________________________22" display="124779 - OIL ENGINE RIMULA R4 MV 15W40, CK4, LOW ASH, 1000L IBC " xr:uid="{81450BE8-9CFA-414C-BCC9-0F215F8F8926}"/>
    <hyperlink ref="C496" location="RANGE!pronto___22_u_pronto_data_L01_22_20_22drilldown_22_20_22stock_code_20_22_20_22124779_________________________22" display="124779 - OIL ENGINE RIMULA R4 MV 15W40, CK4, LOW ASH, 1000L IBC " xr:uid="{D5ECD508-ED1A-4263-9FFE-F896F989B388}"/>
    <hyperlink ref="C497" location="RANGE!pronto___22_u_pronto_data_L01_22_20_22drilldown_22_20_22stock_code_20_22_20_22124779_________________________22" display="124779 - OIL ENGINE RIMULA R4 MV 15W40, CK4, LOW ASH, 1000L IBC " xr:uid="{DCEE513C-11C2-4D52-ABE5-CE46F23D3E0B}"/>
    <hyperlink ref="C498" location="RANGE!pronto___22_u_pronto_data_L01_22_20_22drilldown_22_20_22stock_code_20_22_20_22124779_________________________22" display="124779 - OIL ENGINE RIMULA R4 MV 15W40, CK4, LOW ASH, 1000L IBC " xr:uid="{945EB39A-8CAE-4707-AF47-BF3BBA7E4189}"/>
    <hyperlink ref="C499" location="RANGE!pronto___22_u_pronto_data_L01_22_20_22drilldown_22_20_22stock_code_20_22_20_22124779_________________________22" display="124779 - OIL ENGINE RIMULA R4 MV 15W40, CK4, LOW ASH, 1000L IBC " xr:uid="{426347E5-1E1C-4C49-BA03-E6241200A6CD}"/>
    <hyperlink ref="C500" location="RANGE!pronto___22_u_pronto_data_L01_22_20_22drilldown_22_20_22stock_code_20_22_20_22124779_________________________22" display="124779 - OIL ENGINE RIMULA R4 MV 15W40, CK4, LOW ASH, 1000L IBC " xr:uid="{D3F44AD1-A9C9-4D8F-A07B-C78E856FCF48}"/>
    <hyperlink ref="C501" location="RANGE!pronto___22_u_pronto_data_L01_22_20_22drilldown_22_20_22stock_code_20_22_20_22124779_________________________22" display="124779 - OIL ENGINE RIMULA R4 MV 15W40, CK4, LOW ASH, 1000L IBC " xr:uid="{8A39856B-649E-4FF8-B356-85CD59790591}"/>
    <hyperlink ref="C502" location="RANGE!pronto___22_u_pronto_data_L01_22_20_22drilldown_22_20_22stock_code_20_22_20_22124779_________________________22" display="124779 - OIL ENGINE RIMULA R4 MV 15W40, CK4, LOW ASH, 1000L IBC " xr:uid="{B367F13B-8E30-4B39-8FA4-6445699D67CF}"/>
    <hyperlink ref="C503" location="RANGE!pronto___22_u_pronto_data_L01_22_20_22drilldown_22_20_22stock_code_20_22_20_22124779_________________________22" display="124779 - OIL ENGINE RIMULA R4 MV 15W40, CK4, LOW ASH, 1000L IBC " xr:uid="{5C519563-DBF7-49A0-B077-FFFBA2E5535A}"/>
    <hyperlink ref="C504" location="RANGE!pronto___22_u_pronto_data_L01_22_20_22drilldown_22_20_22stock_code_20_22_20_22124779_________________________22" display="124779 - OIL ENGINE RIMULA R4 MV 15W40, CK4, LOW ASH, 1000L IBC " xr:uid="{FF6254D7-F8E9-474A-A2FC-820A40B1CBB7}"/>
    <hyperlink ref="C506" location="RANGE!pronto___22_u_pronto_data_L01_22_20_22drilldown_22_20_22stock_code_20_22_20_22124972_________________________22" display="124972 - OIL HYDRAULIC, TELLUS, S2 VX 46, 1000L IBC " xr:uid="{3EC4A35A-DDEA-4B40-9D45-4BD5CF4FF59F}"/>
    <hyperlink ref="C507" location="RANGE!pronto___22_u_pronto_data_L01_22_20_22drilldown_22_20_22stock_code_20_22_20_22124972_________________________22" display="124972 - OIL HYDRAULIC, TELLUS, S2 VX 46, 1000L IBC " xr:uid="{B54619C7-0798-44EB-90BF-A0947E543F29}"/>
    <hyperlink ref="C509" location="RANGE!pronto___22_u_pronto_data_L01_22_20_22drilldown_22_20_22stock_code_20_22_20_22124987_________________________22" display="124987 - GREASE, GADUS S3 V460D 2 IBC-K  " xr:uid="{4963DEEF-31CB-44E0-B630-9E2289C19FB2}"/>
    <hyperlink ref="C511" location="RANGE!pronto___22_u_pronto_data_L01_22_20_22drilldown_22_20_22stock_code_20_22_20_22124995_________________________22" display="124995 - OIL COMPRESSOR ISO150 5L SUIT K50 COMPRESSOR " xr:uid="{169EEACF-9DEC-4D09-8C34-94F9156C48EF}"/>
    <hyperlink ref="C512" location="RANGE!pronto___22_u_pronto_data_L01_22_20_22drilldown_22_20_22stock_code_20_22_20_22124995_________________________22" display="124995 - OIL COMPRESSOR ISO150 5L SUIT K50 COMPRESSOR " xr:uid="{F54BE832-3B8A-4CEB-837D-7573748EB009}"/>
    <hyperlink ref="C514" location="RANGE!pronto___22_u_pronto_data_L01_22_20_22drilldown_22_20_22stock_code_20_22_20_22125456_________________________22" display="125456 - OIL HYDR SPIRAX S4 CX30 IBC  " xr:uid="{35AA00D0-D982-456B-9C32-8D960F46FDF5}"/>
    <hyperlink ref="C515" location="RANGE!pronto___22_u_pronto_data_L01_22_20_22drilldown_22_20_22stock_code_20_22_20_22125456_________________________22" display="125456 - OIL HYDR SPIRAX S4 CX30 IBC  " xr:uid="{38C7ED47-CA94-4336-95CE-41C174A16E73}"/>
    <hyperlink ref="C516" location="RANGE!pronto___22_u_pronto_data_L01_22_20_22drilldown_22_20_22stock_code_20_22_20_22125456_________________________22" display="125456 - OIL HYDR SPIRAX S4 CX30 IBC  " xr:uid="{FCFF3C6C-5D8B-464D-A158-4547B01D69B5}"/>
    <hyperlink ref="C517" location="RANGE!pronto___22_u_pronto_data_L01_22_20_22drilldown_22_20_22stock_code_20_22_20_22125456_________________________22" display="125456 - OIL HYDR SPIRAX S4 CX30 IBC  " xr:uid="{2AFA32D5-39C6-42CF-9CF8-4DB147836733}"/>
    <hyperlink ref="C518" location="RANGE!pronto___22_u_pronto_data_L01_22_20_22drilldown_22_20_22stock_code_20_22_20_22125456_________________________22" display="125456 - OIL HYDR SPIRAX S4 CX30 IBC  " xr:uid="{6E7F41B7-2FBB-4EF9-9DAA-8741CE37286E}"/>
    <hyperlink ref="C519" location="RANGE!pronto___22_u_pronto_data_L01_22_20_22drilldown_22_20_22stock_code_20_22_20_22125456_________________________22" display="125456 - OIL HYDR SPIRAX S4 CX30 IBC  " xr:uid="{B8C30741-C013-4D38-B92D-6343E07053CE}"/>
    <hyperlink ref="C520" location="RANGE!pronto___22_u_pronto_data_L01_22_20_22drilldown_22_20_22stock_code_20_22_20_22125456_________________________22" display="125456 - OIL HYDR SPIRAX S4 CX30 IBC  " xr:uid="{F52EC41C-1686-40BA-9BC5-99522FA54FC4}"/>
    <hyperlink ref="C521" location="RANGE!pronto___22_u_pronto_data_L01_22_20_22drilldown_22_20_22stock_code_20_22_20_22125456_________________________22" display="125456 - OIL HYDR SPIRAX S4 CX30 IBC  " xr:uid="{862BBF7D-C451-43E9-9EC6-72B5C843FA96}"/>
    <hyperlink ref="C522" location="RANGE!pronto___22_u_pronto_data_L01_22_20_22drilldown_22_20_22stock_code_20_22_20_22125456_________________________22" display="125456 - OIL HYDR SPIRAX S4 CX30 IBC  " xr:uid="{EA38F89D-7B0E-48AF-B864-34CBCEF30DA8}"/>
    <hyperlink ref="C523" location="RANGE!pronto___22_u_pronto_data_L01_22_20_22drilldown_22_20_22stock_code_20_22_20_22125456_________________________22" display="125456 - OIL HYDR SPIRAX S4 CX30 IBC  " xr:uid="{5C42DC91-FB4F-4B35-AD54-8EA314DD8752}"/>
    <hyperlink ref="C524" location="RANGE!pronto___22_u_pronto_data_L01_22_20_22drilldown_22_20_22stock_code_20_22_20_22125456_________________________22" display="125456 - OIL HYDR SPIRAX S4 CX30 IBC  " xr:uid="{4939B03C-131E-448A-BC0B-AEDE15ED3608}"/>
    <hyperlink ref="C525" location="RANGE!pronto___22_u_pronto_data_L01_22_20_22drilldown_22_20_22stock_code_20_22_20_22125456_________________________22" display="125456 - OIL HYDR SPIRAX S4 CX30 IBC  " xr:uid="{06868E60-D395-404B-96AF-915123006A2E}"/>
    <hyperlink ref="C526" location="RANGE!pronto___22_u_pronto_data_L01_22_20_22drilldown_22_20_22stock_code_20_22_20_22125456_________________________22" display="125456 - OIL HYDR SPIRAX S4 CX30 IBC  " xr:uid="{8066591D-1363-4DDE-8194-83EA9E83772E}"/>
    <hyperlink ref="C527" location="RANGE!pronto___22_u_pronto_data_L01_22_20_22drilldown_22_20_22stock_code_20_22_20_22125456_________________________22" display="125456 - OIL HYDR SPIRAX S4 CX30 IBC  " xr:uid="{E77EFDE9-D9F3-4E0E-9925-A4F624731DF5}"/>
    <hyperlink ref="C528" location="RANGE!pronto___22_u_pronto_data_L01_22_20_22drilldown_22_20_22stock_code_20_22_20_22125456_________________________22" display="125456 - OIL HYDR SPIRAX S4 CX30 IBC  " xr:uid="{AAC2F868-B363-467A-A0BC-6CE9CD001839}"/>
    <hyperlink ref="C529" location="RANGE!pronto___22_u_pronto_data_L01_22_20_22drilldown_22_20_22stock_code_20_22_20_22125456_________________________22" display="125456 - OIL HYDR SPIRAX S4 CX30 IBC  " xr:uid="{5F3633EF-0574-41F7-91EB-9A2E49E9EF94}"/>
    <hyperlink ref="C530" location="RANGE!pronto___22_u_pronto_data_L01_22_20_22drilldown_22_20_22stock_code_20_22_20_22125456_________________________22" display="125456 - OIL HYDR SPIRAX S4 CX30 IBC  " xr:uid="{4C23547C-CCAD-4B36-AEF6-6D15D841C711}"/>
    <hyperlink ref="C531" location="RANGE!pronto___22_u_pronto_data_L01_22_20_22drilldown_22_20_22stock_code_20_22_20_22125456_________________________22" display="125456 - OIL HYDR SPIRAX S4 CX30 IBC  " xr:uid="{35E0875B-5782-481A-8EA2-C51744F098EB}"/>
    <hyperlink ref="C532" location="RANGE!pronto___22_u_pronto_data_L01_22_20_22drilldown_22_20_22stock_code_20_22_20_22125456_________________________22" display="125456 - OIL HYDR SPIRAX S4 CX30 IBC  " xr:uid="{6C5F65D6-37E9-4C21-AD50-CABFD279BD91}"/>
    <hyperlink ref="C534" location="RANGE!pronto___22_u_pronto_data_L01_22_20_22drilldown_22_20_22stock_code_20_22_20_22125457_________________________22" display="125457 - OIL TRANS SPIRAX S3 ATF MD3 20LT " xr:uid="{2C0E8973-2A3D-4B60-98F5-745445AA1C5F}"/>
    <hyperlink ref="C535" location="RANGE!pronto___22_u_pronto_data_L01_22_20_22drilldown_22_20_22stock_code_20_22_20_22125457_________________________22" display="125457 - OIL TRANS SPIRAX S3 ATF MD3 20LT " xr:uid="{F08C595B-4A14-49C0-BC27-319F14DD20FF}"/>
    <hyperlink ref="C536" location="RANGE!pronto___22_u_pronto_data_L01_22_20_22drilldown_22_20_22stock_code_20_22_20_22125457_________________________22" display="125457 - OIL TRANS SPIRAX S3 ATF MD3 20LT " xr:uid="{2E279635-8D50-4758-BB92-6981C6732E4D}"/>
    <hyperlink ref="C538" location="RANGE!pronto___22_u_pronto_data_L01_22_20_22drilldown_22_20_22stock_code_20_22_20_22125465_________________________22" display="125465 - OIL TRANS SPIRAX S6 ATF X 20LT  " xr:uid="{395506F8-68FB-4770-ABB5-D4B94F622DAE}"/>
    <hyperlink ref="C539" location="RANGE!pronto___22_u_pronto_data_L01_22_20_22drilldown_22_20_22stock_code_20_22_20_22125465_________________________22" display="125465 - OIL TRANS SPIRAX S6 ATF X 20LT  " xr:uid="{C712707A-265F-485F-BC3D-3748EC06CF6F}"/>
    <hyperlink ref="C540" location="RANGE!pronto___22_u_pronto_data_L01_22_20_22drilldown_22_20_22stock_code_20_22_20_22125465_________________________22" display="125465 - OIL TRANS SPIRAX S6 ATF X 20LT  " xr:uid="{582DC08D-5F8A-4916-83D7-837BEA956EE8}"/>
    <hyperlink ref="C542" location="RANGE!pronto___22_u_pronto_data_L01_22_20_22drilldown_22_20_22stock_code_20_22_20_22126696_________________________22" display="126696 - OIL, HYDRAULIC, HN46, HITACHI IBC/1000L " xr:uid="{1E6AD3E0-CBC5-4AEC-B486-9C84AF0B2FC4}"/>
    <hyperlink ref="C543" location="RANGE!pronto___22_u_pronto_data_L01_22_20_22drilldown_22_20_22stock_code_20_22_20_22126696_________________________22" display="126696 - OIL, HYDRAULIC, HN46, HITACHI IBC/1000L " xr:uid="{45506DF7-F047-4B80-A35E-1E75FE08CA0D}"/>
    <hyperlink ref="C544" location="RANGE!pronto___22_u_pronto_data_L01_22_20_22drilldown_22_20_22stock_code_20_22_20_22126696_________________________22" display="126696 - OIL, HYDRAULIC, HN46, HITACHI IBC/1000L " xr:uid="{FE353EA7-3283-42FE-8650-B6E67412F0E5}"/>
    <hyperlink ref="C545" location="RANGE!pronto___22_u_pronto_data_L01_22_20_22drilldown_22_20_22stock_code_20_22_20_22126696_________________________22" display="126696 - OIL, HYDRAULIC, HN46, HITACHI IBC/1000L " xr:uid="{8FC8BFB7-0142-4EE6-A134-C0191F341573}"/>
    <hyperlink ref="C546" location="RANGE!pronto___22_u_pronto_data_L01_22_20_22drilldown_22_20_22stock_code_20_22_20_22126696_________________________22" display="126696 - OIL, HYDRAULIC, HN46, HITACHI IBC/1000L " xr:uid="{A39FDED1-BDCF-40F8-9C48-2A0F8C242D1C}"/>
    <hyperlink ref="C548" location="RANGE!pronto___22_u_pronto_data_L01_22_20_22drilldown_22_20_22stock_code_20_22_20_22127921_________________________22" display="127921 - OIL, GEAR, OMALA S2 GX 150, IBC, 1000L " xr:uid="{E3572936-2FA7-4B4D-B9FF-46C066319C55}"/>
    <hyperlink ref="C549" location="RANGE!pronto___22_u_pronto_data_L01_22_20_22drilldown_22_20_22stock_code_20_22_20_22127921_________________________22" display="127921 - OIL, GEAR, OMALA S2 GX 150, IBC, 1000L " xr:uid="{3DEED458-BB59-45DF-8C9C-EB49FF6B9A84}"/>
    <hyperlink ref="C550" location="RANGE!pronto___22_u_pronto_data_L01_22_20_22drilldown_22_20_22stock_code_20_22_20_22127921_________________________22" display="127921 - OIL, GEAR, OMALA S2 GX 150, IBC, 1000L " xr:uid="{E8DD0C92-7889-42C3-A9E9-74357ED06777}"/>
    <hyperlink ref="C551" location="RANGE!pronto___22_u_pronto_data_L01_22_20_22drilldown_22_20_22stock_code_20_22_20_22127921_________________________22" display="127921 - OIL, GEAR, OMALA S2 GX 150, IBC, 1000L " xr:uid="{C626775C-DBCF-42E3-A9EA-65B241823865}"/>
    <hyperlink ref="C552" location="RANGE!pronto___22_u_pronto_data_L01_22_20_22drilldown_22_20_22stock_code_20_22_20_22127921_________________________22" display="127921 - OIL, GEAR, OMALA S2 GX 150, IBC, 1000L " xr:uid="{0A60350C-FCDB-499D-8624-D48ED9CD1040}"/>
    <hyperlink ref="C553" location="RANGE!pronto___22_u_pronto_data_L01_22_20_22drilldown_22_20_22stock_code_20_22_20_22127921_________________________22" display="127921 - OIL, GEAR, OMALA S2 GX 150, IBC, 1000L " xr:uid="{00B50F01-9660-4364-B028-982482047D1B}"/>
    <hyperlink ref="C554" location="RANGE!pronto___22_u_pronto_data_L01_22_20_22drilldown_22_20_22stock_code_20_22_20_22127921_________________________22" display="127921 - OIL, GEAR, OMALA S2 GX 150, IBC, 1000L " xr:uid="{43EAD222-59CF-46AE-AA61-69575F9D5EB9}"/>
    <hyperlink ref="C555" location="RANGE!pronto___22_u_pronto_data_L01_22_20_22drilldown_22_20_22stock_code_20_22_20_22127921_________________________22" display="127921 - OIL, GEAR, OMALA S2 GX 150, IBC, 1000L " xr:uid="{896F6CD7-3A89-4982-9B1D-9A00D8CCA455}"/>
    <hyperlink ref="C556" location="RANGE!pronto___22_u_pronto_data_L01_22_20_22drilldown_22_20_22stock_code_20_22_20_22127921_________________________22" display="127921 - OIL, GEAR, OMALA S2 GX 150, IBC, 1000L " xr:uid="{CD2B7BC0-F58E-47F9-AD37-A5883DA4461D}"/>
    <hyperlink ref="C557" location="RANGE!pronto___22_u_pronto_data_L01_22_20_22drilldown_22_20_22stock_code_20_22_20_22127921_________________________22" display="127921 - OIL, GEAR, OMALA S2 GX 150, IBC, 1000L " xr:uid="{958E3CCA-D91F-4791-A333-1D9FFB396C23}"/>
    <hyperlink ref="C558" location="RANGE!pronto___22_u_pronto_data_L01_22_20_22drilldown_22_20_22stock_code_20_22_20_22127921_________________________22" display="127921 - OIL, GEAR, OMALA S2 GX 150, IBC, 1000L " xr:uid="{F87C1AE6-0688-4DE3-914F-AE8351E0BD05}"/>
    <hyperlink ref="C559" location="RANGE!pronto___22_u_pronto_data_L01_22_20_22drilldown_22_20_22stock_code_20_22_20_22127921_________________________22" display="127921 - OIL, GEAR, OMALA S2 GX 150, IBC, 1000L " xr:uid="{1665909C-3C81-4B28-B09E-B24555122222}"/>
    <hyperlink ref="C560" location="RANGE!pronto___22_u_pronto_data_L01_22_20_22drilldown_22_20_22stock_code_20_22_20_22127921_________________________22" display="127921 - OIL, GEAR, OMALA S2 GX 150, IBC, 1000L " xr:uid="{D941AB65-6244-439C-8E43-48A37AC168ED}"/>
    <hyperlink ref="C561" location="RANGE!pronto___22_u_pronto_data_L01_22_20_22drilldown_22_20_22stock_code_20_22_20_22127921_________________________22" display="127921 - OIL, GEAR, OMALA S2 GX 150, IBC, 1000L " xr:uid="{7F5366E0-9B33-4D2B-9557-CBE51FF41B63}"/>
    <hyperlink ref="C562" location="RANGE!pronto___22_u_pronto_data_L01_22_20_22drilldown_22_20_22stock_code_20_22_20_22127921_________________________22" display="127921 - OIL, GEAR, OMALA S2 GX 150, IBC, 1000L " xr:uid="{32783E05-95BA-49B9-8887-7B19E07EC10E}"/>
    <hyperlink ref="C563" location="RANGE!pronto___22_u_pronto_data_L01_22_20_22drilldown_22_20_22stock_code_20_22_20_22127921_________________________22" display="127921 - OIL, GEAR, OMALA S2 GX 150, IBC, 1000L " xr:uid="{C73EADAD-4F03-4C53-A903-C48B2F6521CF}"/>
    <hyperlink ref="C564" location="RANGE!pronto___22_u_pronto_data_L01_22_20_22drilldown_22_20_22stock_code_20_22_20_22127921_________________________22" display="127921 - OIL, GEAR, OMALA S2 GX 150, IBC, 1000L " xr:uid="{A932ED47-F7FA-42DC-96B8-0625AEBB9AC7}"/>
    <hyperlink ref="C565" location="RANGE!pronto___22_u_pronto_data_L01_22_20_22drilldown_22_20_22stock_code_20_22_20_22127921_________________________22" display="127921 - OIL, GEAR, OMALA S2 GX 150, IBC, 1000L " xr:uid="{498ACEBA-9B1E-404C-9CF1-FF122EA52D1A}"/>
    <hyperlink ref="C566" location="RANGE!pronto___22_u_pronto_data_L01_22_20_22drilldown_22_20_22stock_code_20_22_20_22127921_________________________22" display="127921 - OIL, GEAR, OMALA S2 GX 150, IBC, 1000L " xr:uid="{5993BC40-93CA-4A40-8C68-76E01722B0A7}"/>
    <hyperlink ref="C567" location="RANGE!pronto___22_u_pronto_data_L01_22_20_22drilldown_22_20_22stock_code_20_22_20_22127921_________________________22" display="127921 - OIL, GEAR, OMALA S2 GX 150, IBC, 1000L " xr:uid="{8863796E-4375-43A3-BE89-571F5504EE2F}"/>
    <hyperlink ref="C568" location="RANGE!pronto___22_u_pronto_data_L01_22_20_22drilldown_22_20_22stock_code_20_22_20_22127921_________________________22" display="127921 - OIL, GEAR, OMALA S2 GX 150, IBC, 1000L " xr:uid="{E23A72AA-2354-4306-8926-9674B1A4C59D}"/>
    <hyperlink ref="C569" location="RANGE!pronto___22_u_pronto_data_L01_22_20_22drilldown_22_20_22stock_code_20_22_20_22127921_________________________22" display="127921 - OIL, GEAR, OMALA S2 GX 150, IBC, 1000L " xr:uid="{11D48BB4-9A85-4AB0-8752-8888D93A43E2}"/>
    <hyperlink ref="C570" location="RANGE!pronto___22_u_pronto_data_L01_22_20_22drilldown_22_20_22stock_code_20_22_20_22127921_________________________22" display="127921 - OIL, GEAR, OMALA S2 GX 150, IBC, 1000L " xr:uid="{C89C671B-2C39-4830-9024-1EF5C0153F51}"/>
    <hyperlink ref="C572" location="RANGE!pronto___22_u_pronto_data_L01_22_20_22drilldown_22_20_22stock_code_20_22_20_22128131_________________________22" display="128131 - LUBRICANT, WIRE ROPE, LANOTEC HW\RL20-CUBE, 20L " xr:uid="{456AF030-3D0E-4D6B-976B-6AA85904924D}"/>
    <hyperlink ref="C574" location="RANGE!pronto___22_u_pronto_data_L01_22_20_22drilldown_22_20_22stock_code_20_22_20_22128162_________________________22" display="128162 - OIL, GEAR, 90W, GL4, 200L DRUM HITACHI " xr:uid="{9314534A-E4A8-4710-928A-A1C2B8DD8CFA}"/>
    <hyperlink ref="C575" location="RANGE!pronto___22_u_pronto_data_L01_22_20_22drilldown_22_20_22stock_code_20_22_20_22128162_________________________22" display="128162 - OIL, GEAR, 90W, GL4, 200L DRUM HITACHI " xr:uid="{79791772-46BD-4593-8BF1-0BBDCD563687}"/>
    <hyperlink ref="C576" location="RANGE!pronto___22_u_pronto_data_L01_22_20_22drilldown_22_20_22stock_code_20_22_20_22128162_________________________22" display="128162 - OIL, GEAR, 90W, GL4, 200L DRUM HITACHI " xr:uid="{ABF0FEC4-0757-449B-9D7B-FBB73E4DEBB0}"/>
    <hyperlink ref="C577" location="RANGE!pronto___22_u_pronto_data_L01_22_20_22drilldown_22_20_22stock_code_20_22_20_22128162_________________________22" display="128162 - OIL, GEAR, 90W, GL4, 200L DRUM HITACHI " xr:uid="{AFB9CD95-AECC-4FFF-A08C-5F2BEE2A0C87}"/>
    <hyperlink ref="C578" location="RANGE!pronto___22_u_pronto_data_L01_22_20_22drilldown_22_20_22stock_code_20_22_20_22128162_________________________22" display="128162 - OIL, GEAR, 90W, GL4, 200L DRUM HITACHI " xr:uid="{ABA715C3-57F3-42F2-986C-1E9CFCECF208}"/>
    <hyperlink ref="C579" location="RANGE!pronto___22_u_pronto_data_L01_22_20_22drilldown_22_20_22stock_code_20_22_20_22128162_________________________22" display="128162 - OIL, GEAR, 90W, GL4, 200L DRUM HITACHI " xr:uid="{19FEB832-3A48-4F2E-AA01-336E514634BE}"/>
    <hyperlink ref="C580" location="RANGE!pronto___22_u_pronto_data_L01_22_20_22drilldown_22_20_22stock_code_20_22_20_22128162_________________________22" display="128162 - OIL, GEAR, 90W, GL4, 200L DRUM HITACHI " xr:uid="{7CF80094-098E-46E0-A73B-812BB4706C39}"/>
    <hyperlink ref="C581" location="RANGE!pronto___22_u_pronto_data_L01_22_20_22drilldown_22_20_22stock_code_20_22_20_22128162_________________________22" display="128162 - OIL, GEAR, 90W, GL4, 200L DRUM HITACHI " xr:uid="{16B15E3C-750A-4270-977D-1092A3A010C0}"/>
    <hyperlink ref="C582" location="RANGE!pronto___22_u_pronto_data_L01_22_20_22drilldown_22_20_22stock_code_20_22_20_22128162_________________________22" display="128162 - OIL, GEAR, 90W, GL4, 200L DRUM HITACHI " xr:uid="{1AC5EAEB-881C-4386-8A24-3E253D986604}"/>
    <hyperlink ref="C583" location="RANGE!pronto___22_u_pronto_data_L01_22_20_22drilldown_22_20_22stock_code_20_22_20_22128162_________________________22" display="128162 - OIL, GEAR, 90W, GL4, 200L DRUM HITACHI " xr:uid="{60C22F66-1424-4918-9A4F-BA51EB4CF94C}"/>
    <hyperlink ref="C584" location="RANGE!pronto___22_u_pronto_data_L01_22_20_22drilldown_22_20_22stock_code_20_22_20_22128162_________________________22" display="128162 - OIL, GEAR, 90W, GL4, 200L DRUM HITACHI " xr:uid="{BC7BBEE9-405D-43C6-A7D3-BA93B1D3D36F}"/>
    <hyperlink ref="C585" location="RANGE!pronto___22_u_pronto_data_L01_22_20_22drilldown_22_20_22stock_code_20_22_20_22128162_________________________22" display="128162 - OIL, GEAR, 90W, GL4, 200L DRUM HITACHI " xr:uid="{71CAF871-3DF5-49B5-A7BE-DB60C3A78568}"/>
    <hyperlink ref="C587" location="RANGE!pronto___22_u_pronto_data_L01_22_20_22drilldown_22_20_22stock_code_20_22_20_22131278_________________________22" display="131278 - GREASE, PREMIUM, HEAVY DUTY, NLGI 2, 3377123, 20KG TUB SUIT LT125 AUTO LUBE" xr:uid="{1B11D34C-C179-4198-BF5F-D5784FCA3D6C}"/>
    <hyperlink ref="C589" location="RANGE!pronto___22_u_pronto_data_L01_22_20_22drilldown_22_20_22stock_code_20_22_20_22131286_________________________22" display="131286 - OIL, GEAR, OMALA S4 GXV 680, 180 1000L " xr:uid="{B40D2B66-A4C3-49F6-96EE-80AD60DF9B91}"/>
    <hyperlink ref="C591" location="RANGE!pronto___22_u_pronto_data_L01_22_20_22drilldown_22_20_22stock_code_20_22_20_22133120_________________________22" display="133120 - GREASE, COUPLING, LONG TERM, FALK 934510, BUCKET/15.8KG " xr:uid="{EAA7271A-56BF-4298-BA30-728B96C1DC02}"/>
    <hyperlink ref="C593" location="RANGE!pronto___22_u_pronto_data_L01_22_20_22drilldown_22_20_22stock_code_20_22_20_22136048_________________________22" display="136048 - OIL, GEAR, OMALA, S2 GX 460, IBC 1000L " xr:uid="{4F25E965-DE08-4414-A807-4E78A7B4BC46}"/>
    <hyperlink ref="C594" location="RANGE!pronto___22_u_pronto_data_L01_22_20_22drilldown_22_20_22stock_code_20_22_20_22136048_________________________22" display="136048 - OIL, GEAR, OMALA, S2 GX 460, IBC 1000L " xr:uid="{C7798E2B-9D43-4389-994C-42FE4A172B9D}"/>
    <hyperlink ref="C596" location="RANGE!pronto___22_u_pronto_data_L01_22_20_22drilldown_22_20_22stock_code_20_22_20_22140233_________________________22" display="140233 - REFILL CARTRIDGE, C/W BAT S3 T100 GADUS 250CC PERMA STAR, AUTO LUBRICATOR," xr:uid="{6A373DEF-84B7-4258-9C49-03C8BD2ECC3F}"/>
    <hyperlink ref="C597" location="RANGE!pronto___22_u_pronto_data_L01_22_20_22drilldown_22_20_22stock_code_20_22_20_22140233_________________________22" display="140233 - REFILL CARTRIDGE, C/W BAT S3 T100 GADUS 250CC PERMA STAR, AUTO LUBRICATOR," xr:uid="{FFAEA226-892E-415B-9001-3B1F38231A3B}"/>
    <hyperlink ref="C598" location="RANGE!pronto___22_u_pronto_data_L01_22_20_22drilldown_22_20_22stock_code_20_22_20_22140233_________________________22" display="140233 - REFILL CARTRIDGE, C/W BAT S3 T100 GADUS 250CC PERMA STAR, AUTO LUBRICATOR," xr:uid="{26BDA7AA-AD92-450E-9600-2FCB12881788}"/>
    <hyperlink ref="C599" location="RANGE!pronto___22_u_pronto_data_L01_22_20_22drilldown_22_20_22stock_code_20_22_20_22140233_________________________22" display="140233 - REFILL CARTRIDGE, C/W BAT S3 T100 GADUS 250CC PERMA STAR, AUTO LUBRICATOR," xr:uid="{6F289CC2-547C-41B3-B836-819B488C9590}"/>
    <hyperlink ref="C600" location="RANGE!pronto___22_u_pronto_data_L01_22_20_22drilldown_22_20_22stock_code_20_22_20_22140233_________________________22" display="140233 - REFILL CARTRIDGE, C/W BAT S3 T100 GADUS 250CC PERMA STAR, AUTO LUBRICATOR," xr:uid="{EC723B6F-0964-4E7D-88C3-D9B32DFDA40E}"/>
    <hyperlink ref="C601" location="RANGE!pronto___22_u_pronto_data_L01_22_20_22drilldown_22_20_22stock_code_20_22_20_22140233_________________________22" display="140233 - REFILL CARTRIDGE, C/W BAT S3 T100 GADUS 250CC PERMA STAR, AUTO LUBRICATOR," xr:uid="{DC199064-A9C1-4BA4-A2A3-034A4C975088}"/>
    <hyperlink ref="C602" location="RANGE!pronto___22_u_pronto_data_L01_22_20_22drilldown_22_20_22stock_code_20_22_20_22140233_________________________22" display="140233 - REFILL CARTRIDGE, C/W BAT S3 T100 GADUS 250CC PERMA STAR, AUTO LUBRICATOR," xr:uid="{688CE58A-746A-4DD1-B3CD-768F46215063}"/>
    <hyperlink ref="C603" location="RANGE!pronto___22_u_pronto_data_L01_22_20_22drilldown_22_20_22stock_code_20_22_20_22140233_________________________22" display="140233 - REFILL CARTRIDGE, C/W BAT S3 T100 GADUS 250CC PERMA STAR, AUTO LUBRICATOR," xr:uid="{05C8CB1B-E410-4DE2-AD3E-87DB58AA3D16}"/>
    <hyperlink ref="C604" location="RANGE!pronto___22_u_pronto_data_L01_22_20_22drilldown_22_20_22stock_code_20_22_20_22140233_________________________22" display="140233 - REFILL CARTRIDGE, C/W BAT S3 T100 GADUS 250CC PERMA STAR, AUTO LUBRICATOR," xr:uid="{DA439650-B455-4D62-A09E-F164A0282318}"/>
    <hyperlink ref="C605" location="RANGE!pronto___22_u_pronto_data_L01_22_20_22drilldown_22_20_22stock_code_20_22_20_22140233_________________________22" display="140233 - REFILL CARTRIDGE, C/W BAT S3 T100 GADUS 250CC PERMA STAR, AUTO LUBRICATOR," xr:uid="{A0163F8C-688E-483B-82BB-24F01847F2E8}"/>
    <hyperlink ref="C606" location="RANGE!pronto___22_u_pronto_data_L01_22_20_22drilldown_22_20_22stock_code_20_22_20_22140233_________________________22" display="140233 - REFILL CARTRIDGE, C/W BAT S3 T100 GADUS 250CC PERMA STAR, AUTO LUBRICATOR," xr:uid="{64432374-3D6F-4284-9AC2-40573E97EA04}"/>
    <hyperlink ref="C607" location="RANGE!pronto___22_u_pronto_data_L01_22_20_22drilldown_22_20_22stock_code_20_22_20_22140233_________________________22" display="140233 - REFILL CARTRIDGE, C/W BAT S3 T100 GADUS 250CC PERMA STAR, AUTO LUBRICATOR," xr:uid="{6C9D0AD9-14DE-476F-90F3-A54B6AC5EA4F}"/>
    <hyperlink ref="C608" location="RANGE!pronto___22_u_pronto_data_L01_22_20_22drilldown_22_20_22stock_code_20_22_20_22140233_________________________22" display="140233 - REFILL CARTRIDGE, C/W BAT S3 T100 GADUS 250CC PERMA STAR, AUTO LUBRICATOR," xr:uid="{3C152BA6-FC2F-4B34-87DB-861EED12F0D5}"/>
    <hyperlink ref="C609" location="RANGE!pronto___22_u_pronto_data_L01_22_20_22drilldown_22_20_22stock_code_20_22_20_22140233_________________________22" display="140233 - REFILL CARTRIDGE, C/W BAT S3 T100 GADUS 250CC PERMA STAR, AUTO LUBRICATOR," xr:uid="{3BF87C28-F89C-48A5-BB3C-C3F1EB5D2C68}"/>
    <hyperlink ref="C611" location="RANGE!pronto___22_u_pronto_data_L01_22_20_22drilldown_22_20_22stock_code_20_22_20_22140261_________________________22" display="140261 - GREASE, GADUS, S3 V460DM 2 HOPPER, RED ROCKET, 1000KG " xr:uid="{91F859FB-271D-405E-B610-B6DA51EF78DD}"/>
    <hyperlink ref="C612" location="RANGE!pronto___22_u_pronto_data_L01_22_20_22drilldown_22_20_22stock_code_20_22_20_22140261_________________________22" display="140261 - GREASE, GADUS, S3 V460DM 2 HOPPER, RED ROCKET, 1000KG " xr:uid="{F43D6C27-3582-408B-9E28-515253903E30}"/>
    <hyperlink ref="C613" location="RANGE!pronto___22_u_pronto_data_L01_22_20_22drilldown_22_20_22stock_code_20_22_20_22140261_________________________22" display="140261 - GREASE, GADUS, S3 V460DM 2 HOPPER, RED ROCKET, 1000KG " xr:uid="{C2F7595A-8776-440D-9492-DBA547C9E7CC}"/>
    <hyperlink ref="C614" location="RANGE!pronto___22_u_pronto_data_L01_22_20_22drilldown_22_20_22stock_code_20_22_20_22140261_________________________22" display="140261 - GREASE, GADUS, S3 V460DM 2 HOPPER, RED ROCKET, 1000KG " xr:uid="{395EA143-978C-4C32-8AE1-7EF87C89713F}"/>
    <hyperlink ref="C615" location="RANGE!pronto___22_u_pronto_data_L01_22_20_22drilldown_22_20_22stock_code_20_22_20_22140261_________________________22" display="140261 - GREASE, GADUS, S3 V460DM 2 HOPPER, RED ROCKET, 1000KG " xr:uid="{98067491-4ACC-455A-93EB-B76FF9EE9326}"/>
    <hyperlink ref="C616" location="RANGE!pronto___22_u_pronto_data_L01_22_20_22drilldown_22_20_22stock_code_20_22_20_22140261_________________________22" display="140261 - GREASE, GADUS, S3 V460DM 2 HOPPER, RED ROCKET, 1000KG " xr:uid="{DEFEC8EC-951A-4F1B-9E55-044F5BE00E80}"/>
    <hyperlink ref="C617" location="RANGE!pronto___22_u_pronto_data_L01_22_20_22drilldown_22_20_22stock_code_20_22_20_22140261_________________________22" display="140261 - GREASE, GADUS, S3 V460DM 2 HOPPER, RED ROCKET, 1000KG " xr:uid="{7A9E2CB4-B875-4F41-8F5C-5A5F1B235F96}"/>
    <hyperlink ref="C618" location="RANGE!pronto___22_u_pronto_data_L01_22_20_22drilldown_22_20_22stock_code_20_22_20_22140261_________________________22" display="140261 - GREASE, GADUS, S3 V460DM 2 HOPPER, RED ROCKET, 1000KG " xr:uid="{F947B180-E74D-430D-87D8-C67086FFF491}"/>
    <hyperlink ref="C619" location="RANGE!pronto___22_u_pronto_data_L01_22_20_22drilldown_22_20_22stock_code_20_22_20_22140261_________________________22" display="140261 - GREASE, GADUS, S3 V460DM 2 HOPPER, RED ROCKET, 1000KG " xr:uid="{A3DC5D14-AF35-4DBB-A0D4-F00C4BB5563C}"/>
    <hyperlink ref="C620" location="RANGE!pronto___22_u_pronto_data_L01_22_20_22drilldown_22_20_22stock_code_20_22_20_22140261_________________________22" display="140261 - GREASE, GADUS, S3 V460DM 2 HOPPER, RED ROCKET, 1000KG " xr:uid="{747F7AE9-5980-4F36-B9BA-EE71ED4F00A0}"/>
    <hyperlink ref="C621" location="RANGE!pronto___22_u_pronto_data_L01_22_20_22drilldown_22_20_22stock_code_20_22_20_22140261_________________________22" display="140261 - GREASE, GADUS, S3 V460DM 2 HOPPER, RED ROCKET, 1000KG " xr:uid="{7A5D7B63-327B-43F1-82F4-906FAB17B430}"/>
    <hyperlink ref="C622" location="RANGE!pronto___22_u_pronto_data_L01_22_20_22drilldown_22_20_22stock_code_20_22_20_22140261_________________________22" display="140261 - GREASE, GADUS, S3 V460DM 2 HOPPER, RED ROCKET, 1000KG " xr:uid="{B84657F5-084A-4D80-9944-6BEF5A9D7D15}"/>
    <hyperlink ref="C623" location="RANGE!pronto___22_u_pronto_data_L01_22_20_22drilldown_22_20_22stock_code_20_22_20_22140261_________________________22" display="140261 - GREASE, GADUS, S3 V460DM 2 HOPPER, RED ROCKET, 1000KG " xr:uid="{ED7C3BDA-72B4-49CE-8C85-B3E3BD261B4B}"/>
    <hyperlink ref="C624" location="RANGE!pronto___22_u_pronto_data_L01_22_20_22drilldown_22_20_22stock_code_20_22_20_22140261_________________________22" display="140261 - GREASE, GADUS, S3 V460DM 2 HOPPER, RED ROCKET, 1000KG " xr:uid="{79CB510F-C347-44CD-B782-E3656D75ED87}"/>
    <hyperlink ref="C625" location="RANGE!pronto___22_u_pronto_data_L01_22_20_22drilldown_22_20_22stock_code_20_22_20_22140261_________________________22" display="140261 - GREASE, GADUS, S3 V460DM 2 HOPPER, RED ROCKET, 1000KG " xr:uid="{6F561AE1-1652-4AAA-ABF9-6988978FF925}"/>
    <hyperlink ref="C626" location="RANGE!pronto___22_u_pronto_data_L01_22_20_22drilldown_22_20_22stock_code_20_22_20_22140261_________________________22" display="140261 - GREASE, GADUS, S3 V460DM 2 HOPPER, RED ROCKET, 1000KG " xr:uid="{803E75D5-CC32-40EF-8341-0F28E1FF21D6}"/>
    <hyperlink ref="C627" location="RANGE!pronto___22_u_pronto_data_L01_22_20_22drilldown_22_20_22stock_code_20_22_20_22140261_________________________22" display="140261 - GREASE, GADUS, S3 V460DM 2 HOPPER, RED ROCKET, 1000KG " xr:uid="{B75181D3-19DA-42CF-95EE-A7115D744D74}"/>
    <hyperlink ref="C628" location="RANGE!pronto___22_u_pronto_data_L01_22_20_22drilldown_22_20_22stock_code_20_22_20_22140261_________________________22" display="140261 - GREASE, GADUS, S3 V460DM 2 HOPPER, RED ROCKET, 1000KG " xr:uid="{4B4E6E25-DB0D-4EE1-8ECB-AEA23FEC92D9}"/>
    <hyperlink ref="C629" location="RANGE!pronto___22_u_pronto_data_L01_22_20_22drilldown_22_20_22stock_code_20_22_20_22140261_________________________22" display="140261 - GREASE, GADUS, S3 V460DM 2 HOPPER, RED ROCKET, 1000KG " xr:uid="{E1D3859A-0FCD-4DAB-8B76-EC7EB2C376DC}"/>
    <hyperlink ref="C630" location="RANGE!pronto___22_u_pronto_data_L01_22_20_22drilldown_22_20_22stock_code_20_22_20_22140261_________________________22" display="140261 - GREASE, GADUS, S3 V460DM 2 HOPPER, RED ROCKET, 1000KG " xr:uid="{C7DC76AF-F3B3-4F5F-9C49-009D19751880}"/>
    <hyperlink ref="C631" location="RANGE!pronto___22_u_pronto_data_L01_22_20_22drilldown_22_20_22stock_code_20_22_20_22140261_________________________22" display="140261 - GREASE, GADUS, S3 V460DM 2 HOPPER, RED ROCKET, 1000KG " xr:uid="{3A50D807-F4BB-46ED-9B1F-24410ECB48B3}"/>
    <hyperlink ref="C632" location="RANGE!pronto___22_u_pronto_data_L01_22_20_22drilldown_22_20_22stock_code_20_22_20_22140261_________________________22" display="140261 - GREASE, GADUS, S3 V460DM 2 HOPPER, RED ROCKET, 1000KG " xr:uid="{A6102961-4269-451A-9EAA-7D1DC1A2708E}"/>
    <hyperlink ref="C633" location="RANGE!pronto___22_u_pronto_data_L01_22_20_22drilldown_22_20_22stock_code_20_22_20_22140261_________________________22" display="140261 - GREASE, GADUS, S3 V460DM 2 HOPPER, RED ROCKET, 1000KG " xr:uid="{E037F5F1-3DD8-4129-A504-5E4B19241D96}"/>
    <hyperlink ref="C634" location="RANGE!pronto___22_u_pronto_data_L01_22_20_22drilldown_22_20_22stock_code_20_22_20_22140261_________________________22" display="140261 - GREASE, GADUS, S3 V460DM 2 HOPPER, RED ROCKET, 1000KG " xr:uid="{06C3CC81-AAB1-427B-B37D-6E0E96900835}"/>
    <hyperlink ref="C635" location="RANGE!pronto___22_u_pronto_data_L01_22_20_22drilldown_22_20_22stock_code_20_22_20_22140261_________________________22" display="140261 - GREASE, GADUS, S3 V460DM 2 HOPPER, RED ROCKET, 1000KG " xr:uid="{1EEF9CC3-9D6E-413F-97E4-70C2601D60DC}"/>
    <hyperlink ref="C636" location="RANGE!pronto___22_u_pronto_data_L01_22_20_22drilldown_22_20_22stock_code_20_22_20_22140261_________________________22" display="140261 - GREASE, GADUS, S3 V460DM 2 HOPPER, RED ROCKET, 1000KG " xr:uid="{11A253F3-2896-4782-9B83-D40D211B3727}"/>
    <hyperlink ref="C637" location="RANGE!pronto___22_u_pronto_data_L01_22_20_22drilldown_22_20_22stock_code_20_22_20_22140261_________________________22" display="140261 - GREASE, GADUS, S3 V460DM 2 HOPPER, RED ROCKET, 1000KG " xr:uid="{7221770A-EDE4-4FA8-83A7-B17CF464B389}"/>
    <hyperlink ref="C638" location="RANGE!pronto___22_u_pronto_data_L01_22_20_22drilldown_22_20_22stock_code_20_22_20_22140261_________________________22" display="140261 - GREASE, GADUS, S3 V460DM 2 HOPPER, RED ROCKET, 1000KG " xr:uid="{70B46181-0DAB-47CE-AD8F-AB00C508B8BA}"/>
    <hyperlink ref="C639" location="RANGE!pronto___22_u_pronto_data_L01_22_20_22drilldown_22_20_22stock_code_20_22_20_22140261_________________________22" display="140261 - GREASE, GADUS, S3 V460DM 2 HOPPER, RED ROCKET, 1000KG " xr:uid="{B26E24A1-D0A0-4E1A-A1E8-00D68D0388BF}"/>
    <hyperlink ref="C640" location="RANGE!pronto___22_u_pronto_data_L01_22_20_22drilldown_22_20_22stock_code_20_22_20_22140261_________________________22" display="140261 - GREASE, GADUS, S3 V460DM 2 HOPPER, RED ROCKET, 1000KG " xr:uid="{362F5AAA-B126-47DA-A82C-26E221F439E9}"/>
    <hyperlink ref="C641" location="RANGE!pronto___22_u_pronto_data_L01_22_20_22drilldown_22_20_22stock_code_20_22_20_22140261_________________________22" display="140261 - GREASE, GADUS, S3 V460DM 2 HOPPER, RED ROCKET, 1000KG " xr:uid="{C4D77389-6C0D-4593-8F61-FBE7C23D8899}"/>
    <hyperlink ref="C643" location="RANGE!pronto___22_u_pronto_data_L01_22_20_22drilldown_22_20_22stock_code_20_22_20_22140286_________________________22" display="140286 - OIL, INSULATING, ELEC DIALA S4 ZX-1 TRANSFORMER 209L DRUM " xr:uid="{67D486DF-D20A-450F-AC34-DF683D01EB46}"/>
    <hyperlink ref="C645" location="RANGE!pronto___22_u_pronto_data_L01_22_20_22drilldown_22_20_22stock_code_20_22_20_22140463_________________________22" display="140463 - REFILL CARTRIDGE, S3 V220C 2 GADUS, 500CC, PERMA STAR AUTO LUBRICATOR" xr:uid="{E1285115-65A5-45A8-842D-4753EDEA9387}"/>
    <hyperlink ref="C646" location="RANGE!pronto___22_u_pronto_data_L01_22_20_22drilldown_22_20_22stock_code_20_22_20_22140463_________________________22" display="140463 - REFILL CARTRIDGE, S3 V220C 2 GADUS, 500CC, PERMA STAR AUTO LUBRICATOR" xr:uid="{B0E337F1-014F-4A03-B347-867D5D05E6CC}"/>
    <hyperlink ref="C647" location="RANGE!pronto___22_u_pronto_data_L01_22_20_22drilldown_22_20_22stock_code_20_22_20_22140463_________________________22" display="140463 - REFILL CARTRIDGE, S3 V220C 2 GADUS, 500CC, PERMA STAR AUTO LUBRICATOR" xr:uid="{E6083DD8-A5E3-4367-AF9B-3F83ECBA4155}"/>
    <hyperlink ref="C648" location="RANGE!pronto___22_u_pronto_data_L01_22_20_22drilldown_22_20_22stock_code_20_22_20_22140463_________________________22" display="140463 - REFILL CARTRIDGE, S3 V220C 2 GADUS, 500CC, PERMA STAR AUTO LUBRICATOR" xr:uid="{C2195EAD-D639-455D-99DD-4EA431866D97}"/>
    <hyperlink ref="C649" location="RANGE!pronto___22_u_pronto_data_L01_22_20_22drilldown_22_20_22stock_code_20_22_20_22140463_________________________22" display="140463 - REFILL CARTRIDGE, S3 V220C 2 GADUS, 500CC, PERMA STAR AUTO LUBRICATOR" xr:uid="{A35CD0D8-EA3F-4B22-9552-5545717F0659}"/>
    <hyperlink ref="C650" location="RANGE!pronto___22_u_pronto_data_L01_22_20_22drilldown_22_20_22stock_code_20_22_20_22140463_________________________22" display="140463 - REFILL CARTRIDGE, S3 V220C 2 GADUS, 500CC, PERMA STAR AUTO LUBRICATOR" xr:uid="{AFA64F69-1B66-42E3-8983-707E05C60326}"/>
    <hyperlink ref="C651" location="RANGE!pronto___22_u_pronto_data_L01_22_20_22drilldown_22_20_22stock_code_20_22_20_22140463_________________________22" display="140463 - REFILL CARTRIDGE, S3 V220C 2 GADUS, 500CC, PERMA STAR AUTO LUBRICATOR" xr:uid="{D8997904-16AC-45BE-B763-E16D666DFA9E}"/>
    <hyperlink ref="C652" location="RANGE!pronto___22_u_pronto_data_L01_22_20_22drilldown_22_20_22stock_code_20_22_20_22140463_________________________22" display="140463 - REFILL CARTRIDGE, S3 V220C 2 GADUS, 500CC, PERMA STAR AUTO LUBRICATOR" xr:uid="{21FAC6C6-94BE-4681-A05A-4ECE3287A99A}"/>
    <hyperlink ref="C654" location="RANGE!pronto___22_u_pronto_data_L01_22_20_22drilldown_22_20_22stock_code_20_22_20_22140502_________________________22" display="140502 - OIL, RIMULA R4MV 15W40 CK4 LOW ASH, BULK, 25,000L TANK" xr:uid="{E52BEF40-EDDB-41C7-9712-D29AE4A72012}"/>
    <hyperlink ref="C655" location="RANGE!pronto___22_u_pronto_data_L01_22_20_22drilldown_22_20_22stock_code_20_22_20_22140502_________________________22" display="140502 - OIL, RIMULA R4MV 15W40 CK4 LOW ASH, BULK, 25,000L TANK" xr:uid="{21AAE6A7-09AA-4EA5-8881-4C71AA26E820}"/>
    <hyperlink ref="C656" location="RANGE!pronto___22_u_pronto_data_L01_22_20_22drilldown_22_20_22stock_code_20_22_20_22140502_________________________22" display="140502 - OIL, RIMULA R4MV 15W40 CK4 LOW ASH, BULK, 25,000L TANK" xr:uid="{FFF953A0-4D43-4CBF-B8E3-9979BBDABDBC}"/>
    <hyperlink ref="C657" location="RANGE!pronto___22_u_pronto_data_L01_22_20_22drilldown_22_20_22stock_code_20_22_20_22140502_________________________22" display="140502 - OIL, RIMULA R4MV 15W40 CK4 LOW ASH, BULK, 25,000L TANK" xr:uid="{A5F85319-FFA3-467A-884F-AA3BC4972A73}"/>
    <hyperlink ref="C658" location="RANGE!pronto___22_u_pronto_data_L01_22_20_22drilldown_22_20_22stock_code_20_22_20_22140502_________________________22" display="140502 - OIL, RIMULA R4MV 15W40 CK4 LOW ASH, BULK, 25,000L TANK" xr:uid="{F15C7666-67B8-493D-AB72-4806830E5F96}"/>
    <hyperlink ref="C659" location="RANGE!pronto___22_u_pronto_data_L01_22_20_22drilldown_22_20_22stock_code_20_22_20_22140502_________________________22" display="140502 - OIL, RIMULA R4MV 15W40 CK4 LOW ASH, BULK, 25,000L TANK" xr:uid="{B239C4E5-BF3D-4B68-B429-CB7DD410EDF9}"/>
    <hyperlink ref="C661" location="RANGE!pronto___22_u_pronto_data_L01_22_20_22drilldown_22_20_22stock_code_20_22_20_22140560_________________________22" display="140560 - REFILL CARTRIDGE, S3 T100 GADUS, 60CC, PERMA STAR, AUTO LUBRICATOR, C/W BAT" xr:uid="{C8771E0C-B259-4386-910B-393F642043BA}"/>
    <hyperlink ref="C662" location="RANGE!pronto___22_u_pronto_data_L01_22_20_22drilldown_22_20_22stock_code_20_22_20_22140560_________________________22" display="140560 - REFILL CARTRIDGE, S3 T100 GADUS, 60CC, PERMA STAR, AUTO LUBRICATOR, C/W BAT" xr:uid="{14710075-BF33-4FFF-8EB6-F890572A4E8F}"/>
    <hyperlink ref="C663" location="RANGE!pronto___22_u_pronto_data_L01_22_20_22drilldown_22_20_22stock_code_20_22_20_22140560_________________________22" display="140560 - REFILL CARTRIDGE, S3 T100 GADUS, 60CC, PERMA STAR, AUTO LUBRICATOR, C/W BAT" xr:uid="{38695D47-74A7-499E-8879-4B677B3C028E}"/>
    <hyperlink ref="C665" location="RANGE!pronto___22_u_pronto_data_L01_22_20_22drilldown_22_20_22stock_code_20_22_20_22140561_________________________22" display="140561 - REFILL CARTRIDGE, S3 T100 GADUS, 120CC, PERMA STAR, AUTO LUBRICATOR, C/W BAT" xr:uid="{2077AD57-F9B4-4DAC-97C3-BAB0F7CA5518}"/>
    <hyperlink ref="C666" location="RANGE!pronto___22_u_pronto_data_L01_22_20_22drilldown_22_20_22stock_code_20_22_20_22140561_________________________22" display="140561 - REFILL CARTRIDGE, S3 T100 GADUS, 120CC, PERMA STAR, AUTO LUBRICATOR, C/W BAT" xr:uid="{5B68D36F-9117-4D86-8124-B4B83B237B45}"/>
    <hyperlink ref="C667" location="RANGE!pronto___22_u_pronto_data_L01_22_20_22drilldown_22_20_22stock_code_20_22_20_22140561_________________________22" display="140561 - REFILL CARTRIDGE, S3 T100 GADUS, 120CC, PERMA STAR, AUTO LUBRICATOR, C/W BAT" xr:uid="{AFFFF471-84C2-4A1A-BF43-046AAEBA709D}"/>
    <hyperlink ref="C668" location="RANGE!pronto___22_u_pronto_data_L01_22_20_22drilldown_22_20_22stock_code_20_22_20_22140561_________________________22" display="140561 - REFILL CARTRIDGE, S3 T100 GADUS, 120CC, PERMA STAR, AUTO LUBRICATOR, C/W BAT" xr:uid="{2AF167E1-BBCB-4398-818D-978CA461D6B2}"/>
    <hyperlink ref="C669" location="RANGE!pronto___22_u_pronto_data_L01_22_20_22drilldown_22_20_22stock_code_20_22_20_22140561_________________________22" display="140561 - REFILL CARTRIDGE, S3 T100 GADUS, 120CC, PERMA STAR, AUTO LUBRICATOR, C/W BAT" xr:uid="{22C98317-73CF-4302-9A61-F8D70CB17CEB}"/>
    <hyperlink ref="C670" location="RANGE!pronto___22_u_pronto_data_L01_22_20_22drilldown_22_20_22stock_code_20_22_20_22140561_________________________22" display="140561 - REFILL CARTRIDGE, S3 T100 GADUS, 120CC, PERMA STAR, AUTO LUBRICATOR, C/W BAT" xr:uid="{8C470327-8A48-48BD-8F56-00705700B02D}"/>
    <hyperlink ref="C672" location="RANGE!pronto___22_u_pronto_data_L01_22_20_22drilldown_22_20_22stock_code_20_22_20_22140767_________________________22" display="140767 - OIL, HYDRAULIC, TURBO T 68, 1000L IBC " xr:uid="{2BAFABC3-362C-4AAE-BF0B-ECD19FF7C10F}"/>
    <hyperlink ref="C674" location="RANGE!pronto___22_u_pronto_data_L01_22_20_22drilldown_22_20_22stock_code_20_22_20_22140909_________________________22" display="140909 - GREASE, CEPLATTYN GT 10, 190KG MET " xr:uid="{F231837E-4ED1-4DC0-966B-4ABEDCCC1919}"/>
    <hyperlink ref="C675" location="RANGE!pronto___22_u_pronto_data_L01_22_20_22drilldown_22_20_22stock_code_20_22_20_22140909_________________________22" display="140909 - GREASE, CEPLATTYN GT 10, 190KG MET " xr:uid="{7E72B6BD-0186-4618-97A3-7B2BA7FBFC03}"/>
    <hyperlink ref="C676" location="RANGE!pronto___22_u_pronto_data_L01_22_20_22drilldown_22_20_22stock_code_20_22_20_22140909_________________________22" display="140909 - GREASE, CEPLATTYN GT 10, 190KG MET " xr:uid="{A8DBF582-799C-48D9-A3AB-768EAE350970}"/>
    <hyperlink ref="C677" location="RANGE!pronto___22_u_pronto_data_L01_22_20_22drilldown_22_20_22stock_code_20_22_20_22140909_________________________22" display="140909 - GREASE, CEPLATTYN GT 10, 190KG MET " xr:uid="{4323F63F-8573-498A-A7E5-7AA4EE91F344}"/>
    <hyperlink ref="C678" location="RANGE!pronto___22_u_pronto_data_L01_22_20_22drilldown_22_20_22stock_code_20_22_20_22140909_________________________22" display="140909 - GREASE, CEPLATTYN GT 10, 190KG MET " xr:uid="{C3CEAE98-16F4-4994-BE13-BE08AED7A892}"/>
    <hyperlink ref="C679" location="RANGE!pronto___22_u_pronto_data_L01_22_20_22drilldown_22_20_22stock_code_20_22_20_22140909_________________________22" display="140909 - GREASE, CEPLATTYN GT 10, 190KG MET " xr:uid="{8A3C4665-C7B5-47CE-8869-A2C28E063D0B}"/>
    <hyperlink ref="C680" location="RANGE!pronto___22_u_pronto_data_L01_22_20_22drilldown_22_20_22stock_code_20_22_20_22140909_________________________22" display="140909 - GREASE, CEPLATTYN GT 10, 190KG MET " xr:uid="{8376B06D-8B80-4993-B139-BFA1D804D7CE}"/>
    <hyperlink ref="C681" location="RANGE!pronto___22_u_pronto_data_L01_22_20_22drilldown_22_20_22stock_code_20_22_20_22140909_________________________22" display="140909 - GREASE, CEPLATTYN GT 10, 190KG MET " xr:uid="{D952D6DA-6B80-4DB7-BC29-388BB86E637A}"/>
    <hyperlink ref="C682" location="RANGE!pronto___22_u_pronto_data_L01_22_20_22drilldown_22_20_22stock_code_20_22_20_22140909_________________________22" display="140909 - GREASE, CEPLATTYN GT 10, 190KG MET " xr:uid="{1AA6318A-6BB8-4415-B619-ACE67E1238C0}"/>
    <hyperlink ref="C684" location="RANGE!pronto___22_u_pronto_data_L01_22_20_22drilldown_22_20_22stock_code_20_22_20_22141060_________________________22" display="141060 - OIL HYDRAULIC, TELLUS, S3 M 68, BULK, 12000L TANK " xr:uid="{B7C80385-838E-49AD-8664-20D0AAFA30E2}"/>
    <hyperlink ref="C685" location="RANGE!pronto___22_u_pronto_data_L01_22_20_22drilldown_22_20_22stock_code_20_22_20_22141060_________________________22" display="141060 - OIL HYDRAULIC, TELLUS, S3 M 68, BULK, 12000L TANK " xr:uid="{6C897497-4ABC-4564-88BF-9C4D8B1D7014}"/>
    <hyperlink ref="C686" location="RANGE!pronto___22_u_pronto_data_L01_22_20_22drilldown_22_20_22stock_code_20_22_20_22141060_________________________22" display="141060 - OIL HYDRAULIC, TELLUS, S3 M 68, BULK, 12000L TANK " xr:uid="{25DF36EB-3A00-4186-BE0C-67E6AF9E2511}"/>
    <hyperlink ref="C688" location="RANGE!pronto___22_u_pronto_data_L01_22_20_22drilldown_22_20_22stock_code_20_22_20_22900351_________________________22" display="900351 - GREASE EXPOSED GEAR GADUS S4 OGFP IBC- K RED ROCKET " xr:uid="{CA578A88-C9ED-4822-B972-AEE0939E7882}"/>
    <hyperlink ref="C689" location="RANGE!pronto___22_u_pronto_data_L01_22_20_22drilldown_22_20_22stock_code_20_22_20_22900351_________________________22" display="900351 - GREASE EXPOSED GEAR GADUS S4 OGFP IBC- K RED ROCKET " xr:uid="{D7B86EC6-9E0B-478F-A496-1F969DEC2414}"/>
    <hyperlink ref="C696" location="RANGE!pronto___22_u_pronto_data_L01_22_20_22drilldown_22_20_22stock_code_20_22_20_22100798_________________________22" display="100798 - ACETONE SOLVENT 20L  " xr:uid="{06240F87-F23B-4119-BFC7-B20A8D7A1DDA}"/>
    <hyperlink ref="C698" location="RANGE!pronto___22_u_pronto_data_L01_22_20_22drilldown_22_20_22stock_code_20_22_20_22100991_________________________22" display="100991 - HYDROCHLORIC ACID REAGENT 32% TECHNICAL GRADE 20L DRUM " xr:uid="{D121A3C4-F701-477A-84DB-9A7158130D7B}"/>
    <hyperlink ref="C699" location="RANGE!pronto___22_u_pronto_data_L01_22_20_22drilldown_22_20_22stock_code_20_22_20_22100991_________________________22" display="100991 - HYDROCHLORIC ACID REAGENT 32% TECHNICAL GRADE 20L DRUM " xr:uid="{24DC6E76-CFC2-4717-B361-1B7C50F7B164}"/>
    <hyperlink ref="C700" location="RANGE!pronto___22_u_pronto_data_L01_22_20_22drilldown_22_20_22stock_code_20_22_20_22100991_________________________22" display="100991 - HYDROCHLORIC ACID REAGENT 32% TECHNICAL GRADE 20L DRUM " xr:uid="{BEBF084D-8220-4B82-B15C-648E916AE887}"/>
    <hyperlink ref="C702" location="RANGE!pronto___22_u_pronto_data_L01_22_20_22drilldown_22_20_22stock_code_20_22_20_22101399_________________________22" display="101399 - NITRIC ACID 70% AR 2.5L BOTTL E " xr:uid="{BF1B11B5-218B-45D8-8034-D0C45EFD65BA}"/>
    <hyperlink ref="C703" location="RANGE!pronto___22_u_pronto_data_L01_22_20_22drilldown_22_20_22stock_code_20_22_20_22101399_________________________22" display="101399 - NITRIC ACID 70% AR 2.5L BOTTL E " xr:uid="{049646F3-2E4E-4292-95B8-88DF71608486}"/>
    <hyperlink ref="C704" location="RANGE!pronto___22_u_pronto_data_L01_22_20_22drilldown_22_20_22stock_code_20_22_20_22101399_________________________22" display="101399 - NITRIC ACID 70% AR 2.5L BOTTL E " xr:uid="{07DF43B6-291A-4F80-A7FA-4FE1081D9E31}"/>
    <hyperlink ref="C706" location="RANGE!pronto___22_u_pronto_data_L01_22_20_22drilldown_22_20_22stock_code_20_22_20_22101917_________________________22" display="101917 - CUTTING FLUID ULTRACUT CLEAR 370 CUT/COOLANT FLUID " xr:uid="{54E8EF4D-F884-432F-AE66-13944A6BCD09}"/>
    <hyperlink ref="C708" location="RANGE!pronto___22_u_pronto_data_L01_22_20_22drilldown_22_20_22stock_code_20_22_20_22103071_________________________22" display="103071 - PROPANE HANDIGAS Q SIZE 18KG  " xr:uid="{DC014DCE-A5A8-48AE-BE15-CF998340D049}"/>
    <hyperlink ref="C709" location="RANGE!pronto___22_u_pronto_data_L01_22_20_22drilldown_22_20_22stock_code_20_22_20_22103071_________________________22" display="103071 - PROPANE HANDIGAS Q SIZE 18KG  " xr:uid="{685EBC8D-4866-4B78-BCA3-D4E768CA9D36}"/>
    <hyperlink ref="C710" location="RANGE!pronto___22_u_pronto_data_L01_22_20_22drilldown_22_20_22stock_code_20_22_20_22103071_________________________22" display="103071 - PROPANE HANDIGAS Q SIZE 18KG  " xr:uid="{CE1CC019-740E-41E6-A17A-A27F6BC7C5A7}"/>
    <hyperlink ref="C711" location="RANGE!pronto___22_u_pronto_data_L01_22_20_22drilldown_22_20_22stock_code_20_22_20_22103071_________________________22" display="103071 - PROPANE HANDIGAS Q SIZE 18KG  " xr:uid="{FC118846-1364-4C27-8056-06A01DC2ED97}"/>
    <hyperlink ref="C712" location="RANGE!pronto___22_u_pronto_data_L01_22_20_22drilldown_22_20_22stock_code_20_22_20_22103071_________________________22" display="103071 - PROPANE HANDIGAS Q SIZE 18KG  " xr:uid="{9771EFE4-B715-458F-944D-8A88E46A96C9}"/>
    <hyperlink ref="C713" location="RANGE!pronto___22_u_pronto_data_L01_22_20_22drilldown_22_20_22stock_code_20_22_20_22103071_________________________22" display="103071 - PROPANE HANDIGAS Q SIZE 18KG  " xr:uid="{5C1EB716-7810-4025-9E36-62C43079EEAC}"/>
    <hyperlink ref="C714" location="RANGE!pronto___22_u_pronto_data_L01_22_20_22drilldown_22_20_22stock_code_20_22_20_22103071_________________________22" display="103071 - PROPANE HANDIGAS Q SIZE 18KG  " xr:uid="{021BF12C-9A63-4133-BC1F-0E394CF6DDBC}"/>
    <hyperlink ref="C716" location="RANGE!pronto___22_u_pronto_data_L01_22_20_22drilldown_22_20_22stock_code_20_22_20_22103203_________________________22" display="103203 - HYDROCHLORIC ACID MIN 32% STR ENGTH BULK KILOGRAM ISSUE " xr:uid="{9F8D9816-A552-40D0-9B64-8329AE3562FC}"/>
    <hyperlink ref="C717" location="RANGE!pronto___22_u_pronto_data_L01_22_20_22drilldown_22_20_22stock_code_20_22_20_22103203_________________________22" display="103203 - HYDROCHLORIC ACID MIN 32% STR ENGTH BULK KILOGRAM ISSUE " xr:uid="{8590E043-1228-4DEA-A539-D302BC959326}"/>
    <hyperlink ref="C718" location="RANGE!pronto___22_u_pronto_data_L01_22_20_22drilldown_22_20_22stock_code_20_22_20_22103203_________________________22" display="103203 - HYDROCHLORIC ACID MIN 32% STR ENGTH BULK KILOGRAM ISSUE " xr:uid="{A0A7C3F9-2DE5-4C7C-BFA1-2055A55C4197}"/>
    <hyperlink ref="C719" location="RANGE!pronto___22_u_pronto_data_L01_22_20_22drilldown_22_20_22stock_code_20_22_20_22103203_________________________22" display="103203 - HYDROCHLORIC ACID MIN 32% STR ENGTH BULK KILOGRAM ISSUE " xr:uid="{188AF14D-9073-479E-AA6A-C8621A10A01F}"/>
    <hyperlink ref="C720" location="RANGE!pronto___22_u_pronto_data_L01_22_20_22drilldown_22_20_22stock_code_20_22_20_22103203_________________________22" display="103203 - HYDROCHLORIC ACID MIN 32% STR ENGTH BULK KILOGRAM ISSUE " xr:uid="{5D11663B-E12E-4CB4-8A4B-A4B369BA423D}"/>
    <hyperlink ref="C721" location="RANGE!pronto___22_u_pronto_data_L01_22_20_22drilldown_22_20_22stock_code_20_22_20_22103203_________________________22" display="103203 - HYDROCHLORIC ACID MIN 32% STR ENGTH BULK KILOGRAM ISSUE " xr:uid="{2E64E8E1-3DB7-4D13-92F2-DE6A65CCBEB8}"/>
    <hyperlink ref="C723" location="RANGE!pronto___22_u_pronto_data_L01_22_20_22drilldown_22_20_22stock_code_20_22_20_22103430_________________________22" display="103430 - SODIUM CYANIDE REAGENT LIQUOR 30-33% W/W AND, BULK " xr:uid="{78734867-908D-47D3-B162-D61FD5C322A3}"/>
    <hyperlink ref="C724" location="RANGE!pronto___22_u_pronto_data_L01_22_20_22drilldown_22_20_22stock_code_20_22_20_22103430_________________________22" display="103430 - SODIUM CYANIDE REAGENT LIQUOR 30-33% W/W AND, BULK " xr:uid="{B9D3E1DA-1D97-4FC8-BCA3-9AC2F04D8B2B}"/>
    <hyperlink ref="C725" location="RANGE!pronto___22_u_pronto_data_L01_22_20_22drilldown_22_20_22stock_code_20_22_20_22103430_________________________22" display="103430 - SODIUM CYANIDE REAGENT LIQUOR 30-33% W/W AND, BULK " xr:uid="{60DB72FB-D6F8-4D21-B076-C296D245267D}"/>
    <hyperlink ref="C726" location="RANGE!pronto___22_u_pronto_data_L01_22_20_22drilldown_22_20_22stock_code_20_22_20_22103430_________________________22" display="103430 - SODIUM CYANIDE REAGENT LIQUOR 30-33% W/W AND, BULK " xr:uid="{CE541C20-3648-40A6-87F5-254DD257E908}"/>
    <hyperlink ref="C727" location="RANGE!pronto___22_u_pronto_data_L01_22_20_22drilldown_22_20_22stock_code_20_22_20_22103430_________________________22" display="103430 - SODIUM CYANIDE REAGENT LIQUOR 30-33% W/W AND, BULK " xr:uid="{E76BEEBF-6F1C-4AD0-8AE6-429C4F56D6CC}"/>
    <hyperlink ref="C728" location="RANGE!pronto___22_u_pronto_data_L01_22_20_22drilldown_22_20_22stock_code_20_22_20_22103430_________________________22" display="103430 - SODIUM CYANIDE REAGENT LIQUOR 30-33% W/W AND, BULK " xr:uid="{4F771B94-8F64-4371-B392-D1192D7E431D}"/>
    <hyperlink ref="C730" location="RANGE!pronto___22_u_pronto_data_L01_22_20_22drilldown_22_20_22stock_code_20_22_20_22120407_________________________22" display="120407 - COOLANT ANTIFREEZE HD PREMIUM N COOL 50/50 - 1000LTR OTC " xr:uid="{3673342C-9320-4506-BBA0-AEDC69F32035}"/>
    <hyperlink ref="C731" location="RANGE!pronto___22_u_pronto_data_L01_22_20_22drilldown_22_20_22stock_code_20_22_20_22120407_________________________22" display="120407 - COOLANT ANTIFREEZE HD PREMIUM N COOL 50/50 - 1000LTR OTC " xr:uid="{1F6B7979-8876-456A-867D-E34501D789A2}"/>
    <hyperlink ref="C732" location="RANGE!pronto___22_u_pronto_data_L01_22_20_22drilldown_22_20_22stock_code_20_22_20_22120407_________________________22" display="120407 - COOLANT ANTIFREEZE HD PREMIUM N COOL 50/50 - 1000LTR OTC " xr:uid="{0933142D-B5C3-4362-812F-A4EEBBC8CAF2}"/>
    <hyperlink ref="C733" location="RANGE!pronto___22_u_pronto_data_L01_22_20_22drilldown_22_20_22stock_code_20_22_20_22120407_________________________22" display="120407 - COOLANT ANTIFREEZE HD PREMIUM N COOL 50/50 - 1000LTR OTC " xr:uid="{914EE772-95A4-4936-A8D1-D5D5F6CDFCF5}"/>
    <hyperlink ref="C734" location="RANGE!pronto___22_u_pronto_data_L01_22_20_22drilldown_22_20_22stock_code_20_22_20_22120407_________________________22" display="120407 - COOLANT ANTIFREEZE HD PREMIUM N COOL 50/50 - 1000LTR OTC " xr:uid="{A440C707-4169-4395-B1D3-CB9F1D4A6F33}"/>
    <hyperlink ref="C736" location="RANGE!pronto___22_u_pronto_data_L01_22_20_22drilldown_22_20_22stock_code_20_22_20_22121352_________________________22" display="121352 - PROPANE HANDIGAS 45KGS SIZE  " xr:uid="{BF7BA6F5-124D-4690-A67A-94052A7D9A05}"/>
    <hyperlink ref="C737" location="RANGE!pronto___22_u_pronto_data_L01_22_20_22drilldown_22_20_22stock_code_20_22_20_22121352_________________________22" display="121352 - PROPANE HANDIGAS 45KGS SIZE  " xr:uid="{98AE35D1-3D2E-4B2D-B687-230B511818CB}"/>
    <hyperlink ref="C738" location="RANGE!pronto___22_u_pronto_data_L01_22_20_22drilldown_22_20_22stock_code_20_22_20_22121352_________________________22" display="121352 - PROPANE HANDIGAS 45KGS SIZE  " xr:uid="{BA3340AC-BA9A-4583-9727-95019EEE0FF2}"/>
    <hyperlink ref="C739" location="RANGE!pronto___22_u_pronto_data_L01_22_20_22drilldown_22_20_22stock_code_20_22_20_22121352_________________________22" display="121352 - PROPANE HANDIGAS 45KGS SIZE  " xr:uid="{00E67E2D-2C81-4803-AAC4-51B416F62786}"/>
    <hyperlink ref="C740" location="RANGE!pronto___22_u_pronto_data_L01_22_20_22drilldown_22_20_22stock_code_20_22_20_22121352_________________________22" display="121352 - PROPANE HANDIGAS 45KGS SIZE  " xr:uid="{23B103AB-193B-4AE1-9ED8-B0A6AF04C7A8}"/>
    <hyperlink ref="C741" location="RANGE!pronto___22_u_pronto_data_L01_22_20_22drilldown_22_20_22stock_code_20_22_20_22121352_________________________22" display="121352 - PROPANE HANDIGAS 45KGS SIZE  " xr:uid="{D7A998CB-7942-412E-A064-A048618C526C}"/>
    <hyperlink ref="C742" location="RANGE!pronto___22_u_pronto_data_L01_22_20_22drilldown_22_20_22stock_code_20_22_20_22121352_________________________22" display="121352 - PROPANE HANDIGAS 45KGS SIZE  " xr:uid="{6865BDF6-7029-4BF1-B481-D29C86B734D8}"/>
    <hyperlink ref="C743" location="RANGE!pronto___22_u_pronto_data_L01_22_20_22drilldown_22_20_22stock_code_20_22_20_22121352_________________________22" display="121352 - PROPANE HANDIGAS 45KGS SIZE  " xr:uid="{A300B26A-F6DC-409C-BAA0-F6D0EAC641A7}"/>
    <hyperlink ref="C744" location="RANGE!pronto___22_u_pronto_data_L01_22_20_22drilldown_22_20_22stock_code_20_22_20_22121352_________________________22" display="121352 - PROPANE HANDIGAS 45KGS SIZE  " xr:uid="{D82E8C57-C577-4553-8498-96B9FC8040CB}"/>
    <hyperlink ref="C745" location="RANGE!pronto___22_u_pronto_data_L01_22_20_22drilldown_22_20_22stock_code_20_22_20_22121352_________________________22" display="121352 - PROPANE HANDIGAS 45KGS SIZE  " xr:uid="{B70EF610-16E1-4EA4-9FD1-0DD680933311}"/>
    <hyperlink ref="C746" location="RANGE!pronto___22_u_pronto_data_L01_22_20_22drilldown_22_20_22stock_code_20_22_20_22121352_________________________22" display="121352 - PROPANE HANDIGAS 45KGS SIZE  " xr:uid="{0FA994A2-FD9D-48B7-9921-982A180F1183}"/>
    <hyperlink ref="C747" location="RANGE!pronto___22_u_pronto_data_L01_22_20_22drilldown_22_20_22stock_code_20_22_20_22121352_________________________22" display="121352 - PROPANE HANDIGAS 45KGS SIZE  " xr:uid="{B278B686-6BC5-4D1C-8CC2-3BF449EEFB92}"/>
    <hyperlink ref="C749" location="RANGE!pronto___22_u_pronto_data_L01_22_20_22drilldown_22_20_22stock_code_20_22_20_22123339_________________________22" display="123339 - ACID HYDROCHLORIC DILUTE 9% 1000L IBC " xr:uid="{8E40AFB4-C2E4-49BE-8C12-48997C8329A7}"/>
    <hyperlink ref="C750" location="RANGE!pronto___22_u_pronto_data_L01_22_20_22drilldown_22_20_22stock_code_20_22_20_22123339_________________________22" display="123339 - ACID HYDROCHLORIC DILUTE 9% 1000L IBC " xr:uid="{1859FD90-EF81-431E-97B2-1DD5CE815114}"/>
    <hyperlink ref="C751" location="RANGE!pronto___22_u_pronto_data_L01_22_20_22drilldown_22_20_22stock_code_20_22_20_22123339_________________________22" display="123339 - ACID HYDROCHLORIC DILUTE 9% 1000L IBC " xr:uid="{F497DED7-48EE-41A0-B83C-F77E9086A939}"/>
    <hyperlink ref="C753" location="RANGE!pronto___22_u_pronto_data_L01_22_20_22drilldown_22_20_22stock_code_20_22_20_22126253_________________________22" display="126253 - COOLANT, ENGINE, PGXLVITAL 20L CUMMINS " xr:uid="{D06722B6-8EF2-4395-9203-018C787AE967}"/>
    <hyperlink ref="C754" location="RANGE!pronto___22_u_pronto_data_L01_22_20_22drilldown_22_20_22stock_code_20_22_20_22126253_________________________22" display="126253 - COOLANT, ENGINE, PGXLVITAL 20L CUMMINS " xr:uid="{E8F3419E-7F49-45A5-B2D2-80ADDF460AE6}"/>
    <hyperlink ref="C755" location="RANGE!pronto___22_u_pronto_data_L01_22_20_22drilldown_22_20_22stock_code_20_22_20_22126253_________________________22" display="126253 - COOLANT, ENGINE, PGXLVITAL 20L CUMMINS " xr:uid="{E1BB1D41-A41F-4D9A-81E8-648B093EB050}"/>
    <hyperlink ref="C756" location="RANGE!pronto___22_u_pronto_data_L01_22_20_22drilldown_22_20_22stock_code_20_22_20_22126253_________________________22" display="126253 - COOLANT, ENGINE, PGXLVITAL 20L CUMMINS " xr:uid="{1AE6E292-E4DF-480E-8027-3BACB06BF150}"/>
    <hyperlink ref="C758" location="RANGE!pronto___22_u_pronto_data_L01_22_20_22drilldown_22_20_22stock_code_20_22_20_22140660_________________________22" display="140660 - COOLANT, SUPER LL, 20L,  " xr:uid="{21B204A7-1E0C-4838-A271-BD92D52F1251}"/>
    <hyperlink ref="C760" location="RANGE!pronto___22_u_pronto_data_L01_22_20_22drilldown_22_20_22stock_code_20_22_20_22140661_________________________22" display="140661 - COOLANT, LONGLIFE, 20L,  " xr:uid="{504974A4-0775-4899-A439-07F3302A0712}"/>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tabColor theme="4"/>
  </sheetPr>
  <dimension ref="A2:Z30"/>
  <sheetViews>
    <sheetView zoomScale="85" zoomScaleNormal="85" workbookViewId="0">
      <selection activeCell="H12" sqref="H12"/>
    </sheetView>
  </sheetViews>
  <sheetFormatPr baseColWidth="10" defaultColWidth="9.1640625" defaultRowHeight="16"/>
  <cols>
    <col min="1" max="1" width="2.6640625" style="141" customWidth="1"/>
    <col min="2" max="2" width="2.6640625" style="1" customWidth="1"/>
    <col min="3" max="3" width="35.5" style="1" customWidth="1"/>
    <col min="4" max="4" width="37.5" style="1" customWidth="1"/>
    <col min="5" max="6" width="15.83203125" style="1" customWidth="1"/>
    <col min="7" max="7" width="10.6640625" style="1" customWidth="1"/>
    <col min="8" max="25" width="12.6640625" style="1" customWidth="1"/>
    <col min="26" max="27" width="2.6640625" style="1" customWidth="1"/>
    <col min="28" max="16384" width="9.1640625" style="1"/>
  </cols>
  <sheetData>
    <row r="2" spans="2:26">
      <c r="B2" s="11"/>
      <c r="C2" s="12"/>
      <c r="D2" s="12"/>
      <c r="E2" s="12"/>
      <c r="F2" s="12"/>
      <c r="G2" s="12"/>
      <c r="H2" s="12"/>
      <c r="I2" s="12"/>
      <c r="J2" s="12"/>
      <c r="K2" s="12"/>
      <c r="L2" s="12"/>
      <c r="M2" s="12"/>
      <c r="N2" s="12"/>
      <c r="O2" s="12"/>
      <c r="P2" s="12"/>
      <c r="Q2" s="12"/>
      <c r="R2" s="12"/>
      <c r="S2" s="12"/>
      <c r="T2" s="12"/>
      <c r="U2" s="12"/>
      <c r="V2" s="12"/>
      <c r="W2" s="12"/>
      <c r="X2" s="12"/>
      <c r="Y2" s="12"/>
      <c r="Z2" s="13"/>
    </row>
    <row r="3" spans="2:26" ht="23">
      <c r="B3" s="14"/>
      <c r="C3" s="15" t="s">
        <v>9</v>
      </c>
      <c r="D3" s="16"/>
      <c r="E3" s="16"/>
      <c r="F3" s="16"/>
      <c r="G3" s="17" t="s">
        <v>2835</v>
      </c>
      <c r="H3" s="16"/>
      <c r="I3" s="16"/>
      <c r="J3" s="16"/>
      <c r="K3" s="16"/>
      <c r="L3" s="16"/>
      <c r="M3" s="16"/>
      <c r="N3" s="16"/>
      <c r="O3" s="16"/>
      <c r="P3" s="16"/>
      <c r="Q3" s="16"/>
      <c r="R3" s="16"/>
      <c r="S3" s="16"/>
      <c r="T3" s="16"/>
      <c r="U3" s="16"/>
      <c r="V3" s="16"/>
      <c r="W3" s="16"/>
      <c r="X3" s="16"/>
      <c r="Y3" s="16"/>
      <c r="Z3" s="18"/>
    </row>
    <row r="4" spans="2:26" ht="23">
      <c r="B4" s="14"/>
      <c r="C4" s="15" t="s">
        <v>11</v>
      </c>
      <c r="D4" s="16"/>
      <c r="E4" s="16"/>
      <c r="F4" s="16"/>
      <c r="G4" s="17" t="s">
        <v>2836</v>
      </c>
      <c r="H4" s="16"/>
      <c r="I4" s="16"/>
      <c r="J4" s="16"/>
      <c r="K4" s="16"/>
      <c r="L4" s="16"/>
      <c r="M4" s="16"/>
      <c r="N4" s="16"/>
      <c r="O4" s="16"/>
      <c r="P4" s="16"/>
      <c r="Q4" s="16"/>
      <c r="R4" s="16"/>
      <c r="S4" s="16"/>
      <c r="T4" s="16"/>
      <c r="U4" s="16"/>
      <c r="V4" s="16"/>
      <c r="W4" s="16"/>
      <c r="X4" s="16"/>
      <c r="Y4" s="16"/>
      <c r="Z4" s="18"/>
    </row>
    <row r="5" spans="2:26">
      <c r="B5" s="14"/>
      <c r="C5" s="16"/>
      <c r="D5" s="16"/>
      <c r="E5" s="16"/>
      <c r="F5" s="16"/>
      <c r="G5" s="17"/>
      <c r="H5" s="16"/>
      <c r="I5" s="16"/>
      <c r="J5" s="16"/>
      <c r="K5" s="16"/>
      <c r="L5" s="16"/>
      <c r="M5" s="16"/>
      <c r="N5" s="16"/>
      <c r="O5" s="16"/>
      <c r="P5" s="16"/>
      <c r="Q5" s="16"/>
      <c r="R5" s="16"/>
      <c r="S5" s="16"/>
      <c r="T5" s="16"/>
      <c r="U5" s="16"/>
      <c r="V5" s="16"/>
      <c r="W5" s="16"/>
      <c r="X5" s="16"/>
      <c r="Y5" s="16"/>
      <c r="Z5" s="18"/>
    </row>
    <row r="6" spans="2:26" ht="122.25" customHeight="1">
      <c r="B6" s="14"/>
      <c r="C6" s="19" t="s">
        <v>2837</v>
      </c>
      <c r="D6" s="16"/>
      <c r="E6" s="766" t="s">
        <v>2838</v>
      </c>
      <c r="F6" s="767"/>
      <c r="G6" s="767"/>
      <c r="H6" s="767"/>
      <c r="I6" s="767"/>
      <c r="J6" s="767"/>
      <c r="K6" s="767"/>
      <c r="L6" s="767"/>
      <c r="M6" s="767"/>
      <c r="N6" s="767"/>
      <c r="O6" s="767"/>
      <c r="P6" s="767"/>
      <c r="Q6" s="767"/>
      <c r="R6" s="767"/>
      <c r="S6" s="768"/>
      <c r="T6" s="16"/>
      <c r="U6" s="16"/>
      <c r="V6" s="16"/>
      <c r="W6" s="16"/>
      <c r="X6" s="16"/>
      <c r="Y6" s="16"/>
      <c r="Z6" s="18"/>
    </row>
    <row r="7" spans="2:26">
      <c r="B7" s="14"/>
      <c r="C7" s="16"/>
      <c r="D7" s="16"/>
      <c r="E7" s="16"/>
      <c r="F7" s="16"/>
      <c r="G7" s="16"/>
      <c r="H7" s="16"/>
      <c r="I7" s="16"/>
      <c r="J7" s="16"/>
      <c r="K7" s="16"/>
      <c r="L7" s="16"/>
      <c r="M7" s="16"/>
      <c r="N7" s="16"/>
      <c r="O7" s="16"/>
      <c r="P7" s="16"/>
      <c r="Q7" s="16"/>
      <c r="R7" s="16"/>
      <c r="S7" s="16"/>
      <c r="T7" s="16"/>
      <c r="U7" s="16"/>
      <c r="V7" s="16"/>
      <c r="W7" s="16"/>
      <c r="X7" s="16"/>
      <c r="Y7" s="16"/>
      <c r="Z7" s="18"/>
    </row>
    <row r="8" spans="2:26" ht="18" customHeight="1">
      <c r="B8" s="14"/>
      <c r="C8" s="33" t="s">
        <v>2839</v>
      </c>
      <c r="D8" s="16"/>
      <c r="E8" s="16"/>
      <c r="F8" s="48" t="s">
        <v>897</v>
      </c>
      <c r="G8" s="16"/>
      <c r="H8" s="671" t="s">
        <v>2840</v>
      </c>
      <c r="I8" s="672"/>
      <c r="J8" s="672"/>
      <c r="K8" s="672"/>
      <c r="L8" s="672"/>
      <c r="M8" s="672"/>
      <c r="N8" s="672"/>
      <c r="O8" s="672"/>
      <c r="P8" s="672"/>
      <c r="Q8" s="672"/>
      <c r="R8" s="672"/>
      <c r="S8" s="673"/>
      <c r="T8" s="16"/>
      <c r="U8" s="16"/>
      <c r="V8" s="16"/>
      <c r="W8" s="16"/>
      <c r="X8" s="16"/>
      <c r="Y8" s="16"/>
      <c r="Z8" s="18"/>
    </row>
    <row r="9" spans="2:26">
      <c r="B9" s="14"/>
      <c r="C9" s="16"/>
      <c r="D9" s="16"/>
      <c r="E9" s="16"/>
      <c r="F9" s="16"/>
      <c r="G9" s="16"/>
      <c r="H9" s="16"/>
      <c r="I9" s="16"/>
      <c r="J9" s="16"/>
      <c r="K9" s="16"/>
      <c r="L9" s="16"/>
      <c r="M9" s="16"/>
      <c r="N9" s="16"/>
      <c r="O9" s="16"/>
      <c r="P9" s="16"/>
      <c r="Q9" s="16"/>
      <c r="R9" s="16"/>
      <c r="S9" s="16"/>
      <c r="T9" s="16"/>
      <c r="U9" s="16"/>
      <c r="V9" s="16"/>
      <c r="W9" s="16"/>
      <c r="X9" s="16"/>
      <c r="Y9" s="16"/>
      <c r="Z9" s="18"/>
    </row>
    <row r="10" spans="2:26" ht="18" customHeight="1">
      <c r="B10" s="14"/>
      <c r="C10" s="33" t="s">
        <v>2841</v>
      </c>
      <c r="D10" s="16"/>
      <c r="E10" s="16"/>
      <c r="F10" s="16"/>
      <c r="G10" s="16"/>
      <c r="H10" s="657" t="s">
        <v>2842</v>
      </c>
      <c r="I10" s="658"/>
      <c r="J10" s="658"/>
      <c r="K10" s="658"/>
      <c r="L10" s="658"/>
      <c r="M10" s="658"/>
      <c r="N10" s="658"/>
      <c r="O10" s="658"/>
      <c r="P10" s="658"/>
      <c r="Q10" s="658"/>
      <c r="R10" s="658"/>
      <c r="S10" s="659"/>
      <c r="T10" s="16"/>
      <c r="U10" s="16"/>
      <c r="V10" s="16"/>
      <c r="W10" s="16"/>
      <c r="X10" s="16"/>
      <c r="Y10" s="16"/>
      <c r="Z10" s="18"/>
    </row>
    <row r="11" spans="2:26" ht="15" customHeight="1">
      <c r="B11" s="14"/>
      <c r="C11" s="16"/>
      <c r="D11" s="51" t="s">
        <v>280</v>
      </c>
      <c r="E11" s="51" t="s">
        <v>2843</v>
      </c>
      <c r="F11" s="51" t="s">
        <v>2844</v>
      </c>
      <c r="G11" s="51" t="s">
        <v>477</v>
      </c>
      <c r="H11" s="111" t="s">
        <v>557</v>
      </c>
      <c r="I11" s="111" t="s">
        <v>558</v>
      </c>
      <c r="J11" s="111" t="s">
        <v>559</v>
      </c>
      <c r="K11" s="111" t="s">
        <v>560</v>
      </c>
      <c r="L11" s="111" t="s">
        <v>561</v>
      </c>
      <c r="M11" s="111" t="s">
        <v>562</v>
      </c>
      <c r="N11" s="111" t="s">
        <v>563</v>
      </c>
      <c r="O11" s="111" t="s">
        <v>564</v>
      </c>
      <c r="P11" s="111" t="s">
        <v>565</v>
      </c>
      <c r="Q11" s="111" t="s">
        <v>566</v>
      </c>
      <c r="R11" s="111" t="s">
        <v>567</v>
      </c>
      <c r="S11" s="111" t="s">
        <v>568</v>
      </c>
      <c r="T11" s="16"/>
      <c r="U11" s="16"/>
      <c r="V11" s="16"/>
      <c r="W11" s="16"/>
      <c r="X11" s="16"/>
      <c r="Y11" s="16"/>
      <c r="Z11" s="18"/>
    </row>
    <row r="12" spans="2:26" ht="15" customHeight="1">
      <c r="B12" s="14"/>
      <c r="C12" s="419" t="s">
        <v>2845</v>
      </c>
      <c r="D12" s="420" t="s">
        <v>2846</v>
      </c>
      <c r="E12" s="162">
        <v>27239</v>
      </c>
      <c r="F12" s="96">
        <f t="shared" ref="F12:F17" si="0">SUM(H12:S12)</f>
        <v>0</v>
      </c>
      <c r="G12" s="10" t="s">
        <v>1585</v>
      </c>
      <c r="H12" s="86">
        <v>0</v>
      </c>
      <c r="I12" s="86">
        <v>0</v>
      </c>
      <c r="J12" s="86">
        <v>0</v>
      </c>
      <c r="K12" s="86">
        <v>0</v>
      </c>
      <c r="L12" s="86">
        <v>0</v>
      </c>
      <c r="M12" s="86"/>
      <c r="N12" s="86"/>
      <c r="O12" s="86"/>
      <c r="P12" s="86"/>
      <c r="Q12" s="86"/>
      <c r="R12" s="86"/>
      <c r="S12" s="86"/>
      <c r="T12" s="16"/>
      <c r="U12" s="16"/>
      <c r="V12" s="16"/>
      <c r="W12" s="16"/>
      <c r="X12" s="16"/>
      <c r="Y12" s="16"/>
      <c r="Z12" s="18"/>
    </row>
    <row r="13" spans="2:26">
      <c r="B13" s="14"/>
      <c r="C13" s="419" t="s">
        <v>2847</v>
      </c>
      <c r="D13" s="420" t="s">
        <v>2846</v>
      </c>
      <c r="E13" s="162">
        <v>1314</v>
      </c>
      <c r="F13" s="96">
        <f t="shared" si="0"/>
        <v>0</v>
      </c>
      <c r="G13" s="10" t="s">
        <v>1585</v>
      </c>
      <c r="H13" s="86">
        <v>0</v>
      </c>
      <c r="I13" s="86">
        <v>0</v>
      </c>
      <c r="J13" s="86">
        <v>0</v>
      </c>
      <c r="K13" s="86">
        <v>0</v>
      </c>
      <c r="L13" s="86">
        <v>0</v>
      </c>
      <c r="M13" s="86"/>
      <c r="N13" s="86"/>
      <c r="O13" s="86"/>
      <c r="P13" s="86"/>
      <c r="Q13" s="86"/>
      <c r="R13" s="86"/>
      <c r="S13" s="86"/>
      <c r="T13" s="16"/>
      <c r="U13" s="16"/>
      <c r="V13" s="16"/>
      <c r="W13" s="16"/>
      <c r="X13" s="16"/>
      <c r="Y13" s="16"/>
      <c r="Z13" s="18"/>
    </row>
    <row r="14" spans="2:26">
      <c r="B14" s="14"/>
      <c r="C14" s="419" t="s">
        <v>2848</v>
      </c>
      <c r="D14" s="420" t="s">
        <v>2846</v>
      </c>
      <c r="E14" s="162">
        <v>353004</v>
      </c>
      <c r="F14" s="96">
        <f t="shared" si="0"/>
        <v>0</v>
      </c>
      <c r="G14" s="10" t="s">
        <v>1585</v>
      </c>
      <c r="H14" s="86">
        <v>0</v>
      </c>
      <c r="I14" s="86">
        <v>0</v>
      </c>
      <c r="J14" s="86">
        <v>0</v>
      </c>
      <c r="K14" s="86">
        <v>0</v>
      </c>
      <c r="L14" s="86">
        <v>0</v>
      </c>
      <c r="M14" s="86"/>
      <c r="N14" s="86"/>
      <c r="O14" s="86"/>
      <c r="P14" s="86"/>
      <c r="Q14" s="86"/>
      <c r="R14" s="86"/>
      <c r="S14" s="86"/>
      <c r="T14" s="16"/>
      <c r="U14" s="16"/>
      <c r="V14" s="16"/>
      <c r="W14" s="16"/>
      <c r="X14" s="16"/>
      <c r="Y14" s="16"/>
      <c r="Z14" s="18"/>
    </row>
    <row r="15" spans="2:26">
      <c r="B15" s="14"/>
      <c r="C15" s="421" t="s">
        <v>2849</v>
      </c>
      <c r="D15" s="422" t="s">
        <v>2850</v>
      </c>
      <c r="E15" s="162">
        <v>1000</v>
      </c>
      <c r="F15" s="96">
        <f t="shared" si="0"/>
        <v>0</v>
      </c>
      <c r="G15" s="10" t="s">
        <v>1585</v>
      </c>
      <c r="H15" s="86">
        <v>0</v>
      </c>
      <c r="I15" s="86">
        <v>0</v>
      </c>
      <c r="J15" s="86">
        <v>0</v>
      </c>
      <c r="K15" s="86">
        <v>0</v>
      </c>
      <c r="L15" s="86">
        <v>0</v>
      </c>
      <c r="M15" s="86"/>
      <c r="N15" s="86"/>
      <c r="O15" s="86"/>
      <c r="P15" s="86"/>
      <c r="Q15" s="86"/>
      <c r="R15" s="86"/>
      <c r="S15" s="86"/>
      <c r="T15" s="16"/>
      <c r="U15" s="16"/>
      <c r="V15" s="16"/>
      <c r="W15" s="16"/>
      <c r="X15" s="16"/>
      <c r="Y15" s="16"/>
      <c r="Z15" s="18"/>
    </row>
    <row r="16" spans="2:26">
      <c r="B16" s="14"/>
      <c r="C16" s="421" t="s">
        <v>2851</v>
      </c>
      <c r="D16" s="422" t="s">
        <v>2850</v>
      </c>
      <c r="E16" s="162">
        <v>1000</v>
      </c>
      <c r="F16" s="96">
        <f t="shared" si="0"/>
        <v>0</v>
      </c>
      <c r="G16" s="10" t="s">
        <v>1585</v>
      </c>
      <c r="H16" s="86">
        <v>0</v>
      </c>
      <c r="I16" s="86">
        <v>0</v>
      </c>
      <c r="J16" s="86">
        <v>0</v>
      </c>
      <c r="K16" s="86">
        <v>0</v>
      </c>
      <c r="L16" s="86">
        <v>0</v>
      </c>
      <c r="M16" s="86"/>
      <c r="N16" s="86"/>
      <c r="O16" s="86"/>
      <c r="P16" s="86"/>
      <c r="Q16" s="86"/>
      <c r="R16" s="86"/>
      <c r="S16" s="86"/>
      <c r="T16" s="16"/>
      <c r="U16" s="16"/>
      <c r="V16" s="16"/>
      <c r="W16" s="16"/>
      <c r="X16" s="16"/>
      <c r="Y16" s="16"/>
      <c r="Z16" s="18"/>
    </row>
    <row r="17" spans="2:26">
      <c r="B17" s="14"/>
      <c r="C17" s="174" t="s">
        <v>2852</v>
      </c>
      <c r="D17" s="53"/>
      <c r="E17" s="162">
        <v>177000</v>
      </c>
      <c r="F17" s="96">
        <f t="shared" si="0"/>
        <v>0</v>
      </c>
      <c r="G17" s="10" t="s">
        <v>1585</v>
      </c>
      <c r="H17" s="86">
        <v>0</v>
      </c>
      <c r="I17" s="86">
        <v>0</v>
      </c>
      <c r="J17" s="86">
        <v>0</v>
      </c>
      <c r="K17" s="86">
        <v>0</v>
      </c>
      <c r="L17" s="86">
        <v>0</v>
      </c>
      <c r="M17" s="86"/>
      <c r="N17" s="86"/>
      <c r="O17" s="86"/>
      <c r="P17" s="86"/>
      <c r="Q17" s="86"/>
      <c r="R17" s="86"/>
      <c r="S17" s="86"/>
      <c r="T17" s="16"/>
      <c r="U17" s="16"/>
      <c r="V17" s="16"/>
      <c r="W17" s="16"/>
      <c r="X17" s="16"/>
      <c r="Y17" s="16"/>
      <c r="Z17" s="18"/>
    </row>
    <row r="18" spans="2:26">
      <c r="B18" s="14"/>
      <c r="C18" s="16"/>
      <c r="D18" s="16"/>
      <c r="E18" s="16"/>
      <c r="F18" s="16"/>
      <c r="G18" s="16"/>
      <c r="H18" s="16"/>
      <c r="I18" s="16"/>
      <c r="J18" s="16"/>
      <c r="K18" s="16"/>
      <c r="L18" s="16"/>
      <c r="M18" s="16"/>
      <c r="N18" s="16"/>
      <c r="O18" s="16"/>
      <c r="P18" s="16"/>
      <c r="Q18" s="16"/>
      <c r="R18" s="16"/>
      <c r="S18" s="16"/>
      <c r="T18" s="16"/>
      <c r="U18" s="16"/>
      <c r="V18" s="16"/>
      <c r="W18" s="16"/>
      <c r="X18" s="16"/>
      <c r="Y18" s="16"/>
      <c r="Z18" s="18"/>
    </row>
    <row r="19" spans="2:26" ht="18">
      <c r="B19" s="14"/>
      <c r="C19" s="33" t="s">
        <v>2853</v>
      </c>
      <c r="D19" s="16"/>
      <c r="E19" s="16"/>
      <c r="F19" s="16"/>
      <c r="G19" s="16"/>
      <c r="H19" s="16"/>
      <c r="I19" s="16"/>
      <c r="J19" s="16"/>
      <c r="K19" s="16"/>
      <c r="L19" s="16"/>
      <c r="M19" s="16"/>
      <c r="N19" s="16"/>
      <c r="O19" s="16"/>
      <c r="P19" s="16"/>
      <c r="Q19" s="16"/>
      <c r="R19" s="16"/>
      <c r="S19" s="16"/>
      <c r="T19" s="16"/>
      <c r="U19" s="16"/>
      <c r="V19" s="16"/>
      <c r="W19" s="16"/>
      <c r="X19" s="16"/>
      <c r="Y19" s="16"/>
      <c r="Z19" s="18"/>
    </row>
    <row r="20" spans="2:26">
      <c r="B20" s="14"/>
      <c r="C20" s="16"/>
      <c r="D20" s="16"/>
      <c r="E20" s="16"/>
      <c r="F20" s="16"/>
      <c r="G20" s="16"/>
      <c r="H20" s="657" t="s">
        <v>1312</v>
      </c>
      <c r="I20" s="658"/>
      <c r="J20" s="658"/>
      <c r="K20" s="658"/>
      <c r="L20" s="658"/>
      <c r="M20" s="658"/>
      <c r="N20" s="658"/>
      <c r="O20" s="658"/>
      <c r="P20" s="658"/>
      <c r="Q20" s="658"/>
      <c r="R20" s="658"/>
      <c r="S20" s="658"/>
      <c r="T20" s="658"/>
      <c r="U20" s="658"/>
      <c r="V20" s="658"/>
      <c r="W20" s="658"/>
      <c r="X20" s="658"/>
      <c r="Y20" s="659"/>
      <c r="Z20" s="18"/>
    </row>
    <row r="21" spans="2:26">
      <c r="B21" s="14"/>
      <c r="C21" s="666" t="s">
        <v>287</v>
      </c>
      <c r="D21" s="701" t="s">
        <v>2854</v>
      </c>
      <c r="E21" s="704"/>
      <c r="F21" s="626" t="s">
        <v>1588</v>
      </c>
      <c r="G21" s="16"/>
      <c r="H21" s="51" t="s">
        <v>1313</v>
      </c>
      <c r="I21" s="51" t="s">
        <v>1314</v>
      </c>
      <c r="J21" s="51" t="s">
        <v>1315</v>
      </c>
      <c r="K21" s="51" t="s">
        <v>1316</v>
      </c>
      <c r="L21" s="51" t="s">
        <v>1317</v>
      </c>
      <c r="M21" s="51" t="s">
        <v>1318</v>
      </c>
      <c r="N21" s="51" t="s">
        <v>1319</v>
      </c>
      <c r="O21" s="51" t="s">
        <v>1320</v>
      </c>
      <c r="P21" s="51" t="s">
        <v>1321</v>
      </c>
      <c r="Q21" s="51" t="s">
        <v>1322</v>
      </c>
      <c r="R21" s="51" t="s">
        <v>1323</v>
      </c>
      <c r="S21" s="51" t="s">
        <v>1324</v>
      </c>
      <c r="T21" s="51" t="s">
        <v>1325</v>
      </c>
      <c r="U21" s="51" t="s">
        <v>1326</v>
      </c>
      <c r="V21" s="51" t="s">
        <v>1327</v>
      </c>
      <c r="W21" s="51" t="s">
        <v>2855</v>
      </c>
      <c r="X21" s="51" t="s">
        <v>2856</v>
      </c>
      <c r="Y21" s="51" t="s">
        <v>1596</v>
      </c>
      <c r="Z21" s="18"/>
    </row>
    <row r="22" spans="2:26">
      <c r="B22" s="14"/>
      <c r="C22" s="666"/>
      <c r="D22" s="769"/>
      <c r="E22" s="763"/>
      <c r="F22" s="627"/>
      <c r="G22" s="16"/>
      <c r="H22" s="10" t="s">
        <v>1592</v>
      </c>
      <c r="I22" s="10" t="s">
        <v>1592</v>
      </c>
      <c r="J22" s="10" t="s">
        <v>1592</v>
      </c>
      <c r="K22" s="10" t="s">
        <v>1592</v>
      </c>
      <c r="L22" s="10" t="s">
        <v>1592</v>
      </c>
      <c r="M22" s="10" t="s">
        <v>1592</v>
      </c>
      <c r="N22" s="10" t="s">
        <v>1592</v>
      </c>
      <c r="O22" s="10" t="s">
        <v>1592</v>
      </c>
      <c r="P22" s="10" t="s">
        <v>1592</v>
      </c>
      <c r="Q22" s="10" t="s">
        <v>1592</v>
      </c>
      <c r="R22" s="10" t="s">
        <v>1592</v>
      </c>
      <c r="S22" s="10" t="s">
        <v>1592</v>
      </c>
      <c r="T22" s="10" t="s">
        <v>1592</v>
      </c>
      <c r="U22" s="10" t="s">
        <v>1592</v>
      </c>
      <c r="V22" s="10" t="s">
        <v>1592</v>
      </c>
      <c r="W22" s="10" t="s">
        <v>1592</v>
      </c>
      <c r="X22" s="10" t="s">
        <v>1592</v>
      </c>
      <c r="Y22" s="10" t="s">
        <v>1592</v>
      </c>
      <c r="Z22" s="18"/>
    </row>
    <row r="23" spans="2:26">
      <c r="B23" s="14"/>
      <c r="C23" s="423" t="str">
        <f>IF(C12="","",C12)</f>
        <v>Mt Wright Dam (RP5)</v>
      </c>
      <c r="D23" s="764"/>
      <c r="E23" s="765"/>
      <c r="F23" s="161"/>
      <c r="G23" s="16"/>
      <c r="H23" s="67"/>
      <c r="I23" s="67"/>
      <c r="J23" s="67"/>
      <c r="K23" s="67"/>
      <c r="L23" s="67"/>
      <c r="M23" s="67"/>
      <c r="N23" s="67"/>
      <c r="O23" s="67"/>
      <c r="P23" s="67"/>
      <c r="Q23" s="67"/>
      <c r="R23" s="67"/>
      <c r="S23" s="67"/>
      <c r="T23" s="67"/>
      <c r="U23" s="67"/>
      <c r="V23" s="67"/>
      <c r="W23" s="67"/>
      <c r="X23" s="67"/>
      <c r="Y23" s="67"/>
      <c r="Z23" s="18"/>
    </row>
    <row r="24" spans="2:26">
      <c r="B24" s="14"/>
      <c r="C24" s="423" t="str">
        <f t="shared" ref="C24:C28" si="1">IF(C13="","",C13)</f>
        <v>Sarsfield Sediment Dam  (RP3)</v>
      </c>
      <c r="D24" s="764"/>
      <c r="E24" s="765"/>
      <c r="F24" s="161"/>
      <c r="G24" s="16"/>
      <c r="H24" s="67"/>
      <c r="I24" s="67"/>
      <c r="J24" s="67"/>
      <c r="K24" s="67"/>
      <c r="L24" s="67"/>
      <c r="M24" s="67"/>
      <c r="N24" s="67"/>
      <c r="O24" s="67"/>
      <c r="P24" s="67"/>
      <c r="Q24" s="67"/>
      <c r="R24" s="67"/>
      <c r="S24" s="67"/>
      <c r="T24" s="67"/>
      <c r="U24" s="67"/>
      <c r="V24" s="67"/>
      <c r="W24" s="67"/>
      <c r="X24" s="67"/>
      <c r="Y24" s="67"/>
      <c r="Z24" s="18"/>
    </row>
    <row r="25" spans="2:26">
      <c r="B25" s="14"/>
      <c r="C25" s="423" t="str">
        <f t="shared" si="1"/>
        <v>Nolans Water Managment Area (RP2)</v>
      </c>
      <c r="D25" s="764"/>
      <c r="E25" s="765"/>
      <c r="F25" s="161"/>
      <c r="G25" s="16"/>
      <c r="H25" s="67"/>
      <c r="I25" s="67"/>
      <c r="J25" s="67"/>
      <c r="K25" s="67"/>
      <c r="L25" s="67"/>
      <c r="M25" s="67"/>
      <c r="N25" s="67"/>
      <c r="O25" s="67"/>
      <c r="P25" s="67"/>
      <c r="Q25" s="67"/>
      <c r="R25" s="67"/>
      <c r="S25" s="67"/>
      <c r="T25" s="67"/>
      <c r="U25" s="67"/>
      <c r="V25" s="67"/>
      <c r="W25" s="67"/>
      <c r="X25" s="67"/>
      <c r="Y25" s="67"/>
      <c r="Z25" s="18"/>
    </row>
    <row r="26" spans="2:26">
      <c r="B26" s="14"/>
      <c r="C26" s="423" t="str">
        <f t="shared" si="1"/>
        <v>EXP1</v>
      </c>
      <c r="D26" s="764"/>
      <c r="E26" s="765"/>
      <c r="F26" s="161"/>
      <c r="G26" s="16"/>
      <c r="H26" s="67"/>
      <c r="I26" s="67"/>
      <c r="J26" s="67"/>
      <c r="K26" s="67"/>
      <c r="L26" s="67"/>
      <c r="M26" s="67"/>
      <c r="N26" s="67"/>
      <c r="O26" s="67"/>
      <c r="P26" s="67"/>
      <c r="Q26" s="67"/>
      <c r="R26" s="67"/>
      <c r="S26" s="67"/>
      <c r="T26" s="67"/>
      <c r="U26" s="67"/>
      <c r="V26" s="67"/>
      <c r="W26" s="67"/>
      <c r="X26" s="67"/>
      <c r="Y26" s="67"/>
      <c r="Z26" s="18"/>
    </row>
    <row r="27" spans="2:26">
      <c r="B27" s="14"/>
      <c r="C27" s="423" t="str">
        <f t="shared" si="1"/>
        <v>EXP2</v>
      </c>
      <c r="D27" s="764"/>
      <c r="E27" s="765"/>
      <c r="F27" s="161"/>
      <c r="G27" s="16"/>
      <c r="H27" s="67"/>
      <c r="I27" s="67"/>
      <c r="J27" s="67"/>
      <c r="K27" s="67"/>
      <c r="L27" s="67"/>
      <c r="M27" s="67"/>
      <c r="N27" s="67"/>
      <c r="O27" s="67"/>
      <c r="P27" s="67"/>
      <c r="Q27" s="67"/>
      <c r="R27" s="67"/>
      <c r="S27" s="67"/>
      <c r="T27" s="67"/>
      <c r="U27" s="67"/>
      <c r="V27" s="67"/>
      <c r="W27" s="67"/>
      <c r="X27" s="67"/>
      <c r="Y27" s="67"/>
      <c r="Z27" s="18"/>
    </row>
    <row r="28" spans="2:26">
      <c r="B28" s="14"/>
      <c r="C28" s="423" t="str">
        <f t="shared" si="1"/>
        <v>NTSFE</v>
      </c>
      <c r="D28" s="764"/>
      <c r="E28" s="765"/>
      <c r="F28" s="161"/>
      <c r="G28" s="16"/>
      <c r="H28" s="67"/>
      <c r="I28" s="67"/>
      <c r="J28" s="67"/>
      <c r="K28" s="67"/>
      <c r="L28" s="67"/>
      <c r="M28" s="67"/>
      <c r="N28" s="67"/>
      <c r="O28" s="67"/>
      <c r="P28" s="67"/>
      <c r="Q28" s="67"/>
      <c r="R28" s="67"/>
      <c r="S28" s="67"/>
      <c r="T28" s="67"/>
      <c r="U28" s="67"/>
      <c r="V28" s="67"/>
      <c r="W28" s="67"/>
      <c r="X28" s="67"/>
      <c r="Y28" s="67"/>
      <c r="Z28" s="18"/>
    </row>
    <row r="29" spans="2:26">
      <c r="B29" s="21"/>
      <c r="C29" s="2"/>
      <c r="D29" s="2"/>
      <c r="E29" s="2"/>
      <c r="F29" s="2"/>
      <c r="G29" s="2"/>
      <c r="H29" s="2"/>
      <c r="I29" s="2"/>
      <c r="J29" s="2"/>
      <c r="K29" s="2"/>
      <c r="L29" s="2"/>
      <c r="M29" s="2"/>
      <c r="N29" s="2"/>
      <c r="O29" s="2"/>
      <c r="P29" s="2"/>
      <c r="Q29" s="2"/>
      <c r="R29" s="2"/>
      <c r="S29" s="2"/>
      <c r="T29" s="2"/>
      <c r="U29" s="2"/>
      <c r="V29" s="2"/>
      <c r="W29" s="2"/>
      <c r="X29" s="2"/>
      <c r="Y29" s="2"/>
      <c r="Z29" s="20"/>
    </row>
    <row r="30" spans="2:26" ht="18">
      <c r="C30" s="24" t="s">
        <v>635</v>
      </c>
    </row>
  </sheetData>
  <mergeCells count="13">
    <mergeCell ref="E6:S6"/>
    <mergeCell ref="C21:C22"/>
    <mergeCell ref="F21:F22"/>
    <mergeCell ref="D21:E22"/>
    <mergeCell ref="D23:E23"/>
    <mergeCell ref="D24:E24"/>
    <mergeCell ref="D26:E26"/>
    <mergeCell ref="D27:E27"/>
    <mergeCell ref="D28:E28"/>
    <mergeCell ref="H8:S8"/>
    <mergeCell ref="H10:S10"/>
    <mergeCell ref="H20:Y20"/>
    <mergeCell ref="D25:E25"/>
  </mergeCells>
  <conditionalFormatting sqref="G12:G17">
    <cfRule type="cellIs" dxfId="47" priority="5" operator="equal">
      <formula>"[select]"</formula>
    </cfRule>
    <cfRule type="cellIs" dxfId="46" priority="6" operator="equal">
      <formula>""</formula>
    </cfRule>
  </conditionalFormatting>
  <conditionalFormatting sqref="H22:Y22">
    <cfRule type="cellIs" dxfId="45" priority="4" operator="notEqual">
      <formula>"mg/L"</formula>
    </cfRule>
  </conditionalFormatting>
  <dataValidations count="2">
    <dataValidation type="list" allowBlank="1" showInputMessage="1" sqref="G12:G17" xr:uid="{00000000-0002-0000-2600-000000000000}">
      <formula1>"[select],kL,ML"</formula1>
    </dataValidation>
    <dataValidation type="list" allowBlank="1" showInputMessage="1" sqref="H22:Y22" xr:uid="{00000000-0002-0000-2600-000001000000}">
      <formula1>"[select],μg/L,mg/L,g/L"</formula1>
    </dataValidation>
  </dataValidations>
  <pageMargins left="0.7" right="0.7" top="0.75" bottom="0.75" header="0.3" footer="0.3"/>
  <pageSetup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4">
    <tabColor theme="7"/>
  </sheetPr>
  <dimension ref="A2:X71"/>
  <sheetViews>
    <sheetView zoomScale="85" zoomScaleNormal="85" workbookViewId="0">
      <selection activeCell="C10" sqref="C10"/>
    </sheetView>
  </sheetViews>
  <sheetFormatPr baseColWidth="10" defaultColWidth="9.1640625" defaultRowHeight="16"/>
  <cols>
    <col min="1" max="1" width="2.6640625" style="141" customWidth="1"/>
    <col min="2" max="2" width="2.6640625" style="1" customWidth="1"/>
    <col min="3" max="3" width="25.6640625" style="1" customWidth="1"/>
    <col min="4" max="5" width="13.6640625" style="1" customWidth="1"/>
    <col min="6" max="6" width="19.5" style="1" customWidth="1"/>
    <col min="7" max="9" width="12.6640625" style="1" customWidth="1"/>
    <col min="10" max="10" width="15.6640625" style="1" customWidth="1"/>
    <col min="11" max="11" width="12.6640625" style="1" customWidth="1"/>
    <col min="12" max="12" width="13.5" style="1" bestFit="1" customWidth="1"/>
    <col min="13" max="13" width="15.6640625" style="1" customWidth="1"/>
    <col min="14" max="15" width="12.6640625" style="1" customWidth="1"/>
    <col min="16" max="16" width="15.6640625" style="1" customWidth="1"/>
    <col min="17" max="23" width="12.6640625" style="1" customWidth="1"/>
    <col min="24" max="25" width="2.6640625" style="1" customWidth="1"/>
    <col min="26" max="16384" width="9.1640625" style="1"/>
  </cols>
  <sheetData>
    <row r="2" spans="2:24">
      <c r="B2" s="11"/>
      <c r="C2" s="12"/>
      <c r="D2" s="12"/>
      <c r="E2" s="12"/>
      <c r="F2" s="12"/>
      <c r="G2" s="12"/>
      <c r="H2" s="12"/>
      <c r="I2" s="12"/>
      <c r="J2" s="12"/>
      <c r="K2" s="12"/>
      <c r="L2" s="12"/>
      <c r="M2" s="12"/>
      <c r="N2" s="12"/>
      <c r="O2" s="12"/>
      <c r="P2" s="12"/>
      <c r="Q2" s="12"/>
      <c r="R2" s="12"/>
      <c r="S2" s="12"/>
      <c r="T2" s="12"/>
      <c r="U2" s="12"/>
      <c r="V2" s="12"/>
      <c r="W2" s="12"/>
      <c r="X2" s="13"/>
    </row>
    <row r="3" spans="2:24" ht="23">
      <c r="B3" s="14"/>
      <c r="C3" s="15" t="s">
        <v>9</v>
      </c>
      <c r="D3" s="16"/>
      <c r="E3" s="17"/>
      <c r="F3" s="16"/>
      <c r="G3" s="16"/>
      <c r="H3" s="17" t="s">
        <v>2857</v>
      </c>
      <c r="I3" s="16"/>
      <c r="J3" s="16"/>
      <c r="K3" s="16"/>
      <c r="L3" s="16"/>
      <c r="M3" s="16"/>
      <c r="N3" s="16"/>
      <c r="O3" s="16"/>
      <c r="P3" s="16"/>
      <c r="Q3" s="16"/>
      <c r="R3" s="16"/>
      <c r="S3" s="16"/>
      <c r="T3" s="16"/>
      <c r="U3" s="16"/>
      <c r="V3" s="16"/>
      <c r="W3" s="16"/>
      <c r="X3" s="18"/>
    </row>
    <row r="4" spans="2:24" ht="23">
      <c r="B4" s="14"/>
      <c r="C4" s="15" t="s">
        <v>11</v>
      </c>
      <c r="D4" s="16"/>
      <c r="E4" s="17"/>
      <c r="F4" s="16"/>
      <c r="G4" s="16"/>
      <c r="H4" s="17" t="s">
        <v>2858</v>
      </c>
      <c r="I4" s="16"/>
      <c r="J4" s="16"/>
      <c r="K4" s="16"/>
      <c r="L4" s="16"/>
      <c r="M4" s="16"/>
      <c r="N4" s="16"/>
      <c r="O4" s="16"/>
      <c r="P4" s="16"/>
      <c r="Q4" s="16"/>
      <c r="R4" s="16"/>
      <c r="S4" s="16"/>
      <c r="T4" s="16"/>
      <c r="U4" s="16"/>
      <c r="V4" s="16"/>
      <c r="W4" s="16"/>
      <c r="X4" s="18"/>
    </row>
    <row r="5" spans="2:24">
      <c r="B5" s="14"/>
      <c r="C5" s="16"/>
      <c r="D5" s="16"/>
      <c r="E5" s="16"/>
      <c r="F5" s="16"/>
      <c r="G5" s="16"/>
      <c r="H5" s="16"/>
      <c r="I5" s="16"/>
      <c r="J5" s="16"/>
      <c r="K5" s="16"/>
      <c r="L5" s="16"/>
      <c r="M5" s="16"/>
      <c r="N5" s="16" t="s">
        <v>1604</v>
      </c>
      <c r="O5" s="16"/>
      <c r="P5" s="16"/>
      <c r="Q5" s="16"/>
      <c r="R5" s="16"/>
      <c r="S5" s="16"/>
      <c r="T5" s="16"/>
      <c r="U5" s="16"/>
      <c r="V5" s="16"/>
      <c r="W5" s="16"/>
      <c r="X5" s="18"/>
    </row>
    <row r="6" spans="2:24" ht="107.25" customHeight="1">
      <c r="B6" s="14"/>
      <c r="C6" s="19" t="s">
        <v>2859</v>
      </c>
      <c r="D6" s="16"/>
      <c r="E6" s="16"/>
      <c r="F6" s="766" t="s">
        <v>2860</v>
      </c>
      <c r="G6" s="767"/>
      <c r="H6" s="767"/>
      <c r="I6" s="767"/>
      <c r="J6" s="767"/>
      <c r="K6" s="767"/>
      <c r="L6" s="767"/>
      <c r="M6" s="767"/>
      <c r="N6" s="767"/>
      <c r="O6" s="767"/>
      <c r="P6" s="767"/>
      <c r="Q6" s="767"/>
      <c r="R6" s="767"/>
      <c r="S6" s="768"/>
      <c r="T6" s="16"/>
      <c r="U6" s="16"/>
      <c r="V6" s="16"/>
      <c r="W6" s="16"/>
      <c r="X6" s="18"/>
    </row>
    <row r="7" spans="2:24">
      <c r="B7" s="14"/>
      <c r="C7" s="16"/>
      <c r="D7" s="48" t="s">
        <v>897</v>
      </c>
      <c r="E7" s="16"/>
      <c r="F7" s="770" t="s">
        <v>2840</v>
      </c>
      <c r="G7" s="771"/>
      <c r="H7" s="771"/>
      <c r="I7" s="771"/>
      <c r="J7" s="771"/>
      <c r="K7" s="771"/>
      <c r="L7" s="771"/>
      <c r="M7" s="771"/>
      <c r="N7" s="771"/>
      <c r="O7" s="771"/>
      <c r="P7" s="771"/>
      <c r="Q7" s="771"/>
      <c r="R7" s="771"/>
      <c r="S7" s="772"/>
      <c r="T7" s="16"/>
      <c r="U7" s="16"/>
      <c r="V7" s="16"/>
      <c r="W7" s="16"/>
      <c r="X7" s="18"/>
    </row>
    <row r="8" spans="2:24" ht="18">
      <c r="B8" s="14"/>
      <c r="C8" s="33" t="s">
        <v>2861</v>
      </c>
      <c r="D8" s="16"/>
      <c r="E8" s="16"/>
      <c r="F8" s="16"/>
      <c r="G8" s="16"/>
      <c r="H8" s="16"/>
      <c r="I8" s="16"/>
      <c r="J8" s="16"/>
      <c r="K8" s="16"/>
      <c r="L8" s="16"/>
      <c r="M8" s="16"/>
      <c r="N8" s="16"/>
      <c r="O8" s="16"/>
      <c r="P8" s="16"/>
      <c r="Q8" s="16"/>
      <c r="R8" s="16"/>
      <c r="S8" s="16"/>
      <c r="T8" s="16"/>
      <c r="U8" s="16"/>
      <c r="V8" s="16"/>
      <c r="W8" s="16"/>
      <c r="X8" s="18"/>
    </row>
    <row r="9" spans="2:24">
      <c r="B9" s="14"/>
      <c r="C9" s="16"/>
      <c r="D9" s="16"/>
      <c r="E9" s="16"/>
      <c r="F9" s="16"/>
      <c r="G9" s="16"/>
      <c r="H9" s="16"/>
      <c r="I9" s="657" t="s">
        <v>2862</v>
      </c>
      <c r="J9" s="659"/>
      <c r="K9" s="657" t="s">
        <v>2863</v>
      </c>
      <c r="L9" s="659"/>
      <c r="M9" s="16"/>
      <c r="N9" s="16"/>
      <c r="O9" s="16"/>
      <c r="P9" s="667" t="s">
        <v>2864</v>
      </c>
      <c r="Q9" s="667"/>
      <c r="R9" s="667"/>
      <c r="S9" s="667"/>
      <c r="T9" s="16"/>
      <c r="U9" s="16"/>
      <c r="V9" s="16"/>
      <c r="W9" s="16"/>
      <c r="X9" s="18"/>
    </row>
    <row r="10" spans="2:24" ht="28">
      <c r="B10" s="14"/>
      <c r="C10" s="111" t="s">
        <v>2865</v>
      </c>
      <c r="D10" s="111" t="s">
        <v>2866</v>
      </c>
      <c r="E10" s="111" t="s">
        <v>477</v>
      </c>
      <c r="F10" s="111" t="s">
        <v>2867</v>
      </c>
      <c r="G10" s="111" t="s">
        <v>2868</v>
      </c>
      <c r="H10" s="16"/>
      <c r="I10" s="139" t="s">
        <v>2869</v>
      </c>
      <c r="J10" s="111" t="s">
        <v>2870</v>
      </c>
      <c r="K10" s="111" t="s">
        <v>2869</v>
      </c>
      <c r="L10" s="111" t="s">
        <v>2870</v>
      </c>
      <c r="M10" s="16"/>
      <c r="N10" s="111" t="s">
        <v>2871</v>
      </c>
      <c r="O10" s="16"/>
      <c r="P10" s="666" t="s">
        <v>2872</v>
      </c>
      <c r="Q10" s="666"/>
      <c r="R10" s="666" t="s">
        <v>2873</v>
      </c>
      <c r="S10" s="666"/>
      <c r="T10" s="16"/>
      <c r="U10" s="16"/>
      <c r="V10" s="16"/>
      <c r="W10" s="16"/>
      <c r="X10" s="18"/>
    </row>
    <row r="11" spans="2:24">
      <c r="B11" s="14"/>
      <c r="C11" s="138" t="s">
        <v>349</v>
      </c>
      <c r="D11" s="42"/>
      <c r="E11" s="34" t="s">
        <v>349</v>
      </c>
      <c r="F11" s="34" t="s">
        <v>349</v>
      </c>
      <c r="G11" s="55"/>
      <c r="H11" s="16"/>
      <c r="I11" s="55"/>
      <c r="J11" s="34" t="s">
        <v>349</v>
      </c>
      <c r="K11" s="55"/>
      <c r="L11" s="34" t="s">
        <v>349</v>
      </c>
      <c r="M11" s="16"/>
      <c r="N11" s="56">
        <f>G11-I11-K11</f>
        <v>0</v>
      </c>
      <c r="O11" s="16"/>
      <c r="P11" s="773" t="s">
        <v>349</v>
      </c>
      <c r="Q11" s="774"/>
      <c r="R11" s="773" t="s">
        <v>349</v>
      </c>
      <c r="S11" s="774"/>
      <c r="T11" s="16"/>
      <c r="U11" s="16"/>
      <c r="V11" s="16"/>
      <c r="W11" s="16"/>
      <c r="X11" s="18"/>
    </row>
    <row r="12" spans="2:24">
      <c r="B12" s="14"/>
      <c r="C12" s="78" t="s">
        <v>349</v>
      </c>
      <c r="D12" s="37"/>
      <c r="E12" s="10" t="s">
        <v>349</v>
      </c>
      <c r="F12" s="10" t="s">
        <v>349</v>
      </c>
      <c r="G12" s="55"/>
      <c r="H12" s="16"/>
      <c r="I12" s="55"/>
      <c r="J12" s="34" t="s">
        <v>349</v>
      </c>
      <c r="K12" s="55"/>
      <c r="L12" s="34" t="s">
        <v>349</v>
      </c>
      <c r="M12" s="16"/>
      <c r="N12" s="56">
        <f t="shared" ref="N12:N18" si="0">G12-I12-K12</f>
        <v>0</v>
      </c>
      <c r="O12" s="16"/>
      <c r="P12" s="773" t="s">
        <v>349</v>
      </c>
      <c r="Q12" s="774"/>
      <c r="R12" s="773" t="s">
        <v>349</v>
      </c>
      <c r="S12" s="774"/>
      <c r="T12" s="16"/>
      <c r="U12" s="16"/>
      <c r="V12" s="16"/>
      <c r="W12" s="16"/>
      <c r="X12" s="18"/>
    </row>
    <row r="13" spans="2:24">
      <c r="B13" s="14"/>
      <c r="C13" s="78" t="s">
        <v>349</v>
      </c>
      <c r="D13" s="37"/>
      <c r="E13" s="10" t="s">
        <v>349</v>
      </c>
      <c r="F13" s="10" t="s">
        <v>349</v>
      </c>
      <c r="G13" s="55"/>
      <c r="H13" s="16"/>
      <c r="I13" s="55"/>
      <c r="J13" s="34" t="s">
        <v>349</v>
      </c>
      <c r="K13" s="55"/>
      <c r="L13" s="34" t="s">
        <v>349</v>
      </c>
      <c r="M13" s="16"/>
      <c r="N13" s="56">
        <f t="shared" si="0"/>
        <v>0</v>
      </c>
      <c r="O13" s="16"/>
      <c r="P13" s="773" t="s">
        <v>349</v>
      </c>
      <c r="Q13" s="774"/>
      <c r="R13" s="773" t="s">
        <v>349</v>
      </c>
      <c r="S13" s="774"/>
      <c r="T13" s="16"/>
      <c r="U13" s="16"/>
      <c r="V13" s="16"/>
      <c r="W13" s="16"/>
      <c r="X13" s="18"/>
    </row>
    <row r="14" spans="2:24">
      <c r="B14" s="14"/>
      <c r="C14" s="78" t="s">
        <v>349</v>
      </c>
      <c r="D14" s="37"/>
      <c r="E14" s="10" t="s">
        <v>349</v>
      </c>
      <c r="F14" s="10" t="s">
        <v>349</v>
      </c>
      <c r="G14" s="55"/>
      <c r="H14" s="16"/>
      <c r="I14" s="55"/>
      <c r="J14" s="34" t="s">
        <v>349</v>
      </c>
      <c r="K14" s="55"/>
      <c r="L14" s="34" t="s">
        <v>349</v>
      </c>
      <c r="M14" s="16"/>
      <c r="N14" s="56">
        <f t="shared" si="0"/>
        <v>0</v>
      </c>
      <c r="O14" s="16"/>
      <c r="P14" s="773" t="s">
        <v>349</v>
      </c>
      <c r="Q14" s="774"/>
      <c r="R14" s="773" t="s">
        <v>349</v>
      </c>
      <c r="S14" s="774"/>
      <c r="T14" s="16"/>
      <c r="U14" s="16"/>
      <c r="V14" s="16"/>
      <c r="W14" s="16"/>
      <c r="X14" s="18"/>
    </row>
    <row r="15" spans="2:24">
      <c r="B15" s="14"/>
      <c r="C15" s="78" t="s">
        <v>349</v>
      </c>
      <c r="D15" s="37"/>
      <c r="E15" s="10" t="s">
        <v>349</v>
      </c>
      <c r="F15" s="10" t="s">
        <v>349</v>
      </c>
      <c r="G15" s="55"/>
      <c r="H15" s="16"/>
      <c r="I15" s="55"/>
      <c r="J15" s="34" t="s">
        <v>349</v>
      </c>
      <c r="K15" s="55"/>
      <c r="L15" s="34" t="s">
        <v>349</v>
      </c>
      <c r="M15" s="16"/>
      <c r="N15" s="56">
        <f t="shared" si="0"/>
        <v>0</v>
      </c>
      <c r="O15" s="16"/>
      <c r="P15" s="773" t="s">
        <v>349</v>
      </c>
      <c r="Q15" s="774"/>
      <c r="R15" s="773" t="s">
        <v>349</v>
      </c>
      <c r="S15" s="774"/>
      <c r="T15" s="16"/>
      <c r="U15" s="16"/>
      <c r="V15" s="16"/>
      <c r="W15" s="16"/>
      <c r="X15" s="18"/>
    </row>
    <row r="16" spans="2:24">
      <c r="B16" s="14"/>
      <c r="C16" s="78" t="s">
        <v>349</v>
      </c>
      <c r="D16" s="37"/>
      <c r="E16" s="10" t="s">
        <v>349</v>
      </c>
      <c r="F16" s="10" t="s">
        <v>349</v>
      </c>
      <c r="G16" s="55"/>
      <c r="H16" s="16"/>
      <c r="I16" s="55"/>
      <c r="J16" s="34" t="s">
        <v>349</v>
      </c>
      <c r="K16" s="55"/>
      <c r="L16" s="34" t="s">
        <v>349</v>
      </c>
      <c r="M16" s="16"/>
      <c r="N16" s="56">
        <f t="shared" si="0"/>
        <v>0</v>
      </c>
      <c r="O16" s="16"/>
      <c r="P16" s="773" t="s">
        <v>349</v>
      </c>
      <c r="Q16" s="774"/>
      <c r="R16" s="773" t="s">
        <v>349</v>
      </c>
      <c r="S16" s="774"/>
      <c r="T16" s="16"/>
      <c r="U16" s="16"/>
      <c r="V16" s="16"/>
      <c r="W16" s="16"/>
      <c r="X16" s="18"/>
    </row>
    <row r="17" spans="2:24">
      <c r="B17" s="14"/>
      <c r="C17" s="78" t="s">
        <v>349</v>
      </c>
      <c r="D17" s="37"/>
      <c r="E17" s="10" t="s">
        <v>349</v>
      </c>
      <c r="F17" s="10" t="s">
        <v>349</v>
      </c>
      <c r="G17" s="55"/>
      <c r="H17" s="16"/>
      <c r="I17" s="55"/>
      <c r="J17" s="34" t="s">
        <v>349</v>
      </c>
      <c r="K17" s="55"/>
      <c r="L17" s="34" t="s">
        <v>349</v>
      </c>
      <c r="M17" s="16"/>
      <c r="N17" s="56">
        <f t="shared" si="0"/>
        <v>0</v>
      </c>
      <c r="O17" s="16"/>
      <c r="P17" s="773" t="s">
        <v>349</v>
      </c>
      <c r="Q17" s="774"/>
      <c r="R17" s="773" t="s">
        <v>349</v>
      </c>
      <c r="S17" s="774"/>
      <c r="T17" s="16"/>
      <c r="U17" s="16"/>
      <c r="V17" s="16"/>
      <c r="W17" s="16"/>
      <c r="X17" s="18"/>
    </row>
    <row r="18" spans="2:24">
      <c r="B18" s="14"/>
      <c r="C18" s="78" t="s">
        <v>349</v>
      </c>
      <c r="D18" s="37"/>
      <c r="E18" s="10" t="s">
        <v>349</v>
      </c>
      <c r="F18" s="10" t="s">
        <v>349</v>
      </c>
      <c r="G18" s="55"/>
      <c r="H18" s="16"/>
      <c r="I18" s="55"/>
      <c r="J18" s="34" t="s">
        <v>349</v>
      </c>
      <c r="K18" s="55"/>
      <c r="L18" s="34" t="s">
        <v>349</v>
      </c>
      <c r="M18" s="16"/>
      <c r="N18" s="56">
        <f t="shared" si="0"/>
        <v>0</v>
      </c>
      <c r="O18" s="16"/>
      <c r="P18" s="773" t="s">
        <v>349</v>
      </c>
      <c r="Q18" s="774"/>
      <c r="R18" s="773" t="s">
        <v>349</v>
      </c>
      <c r="S18" s="774"/>
      <c r="T18" s="16"/>
      <c r="U18" s="16"/>
      <c r="V18" s="16"/>
      <c r="W18" s="16"/>
      <c r="X18" s="18"/>
    </row>
    <row r="19" spans="2:24">
      <c r="B19" s="14"/>
      <c r="C19" s="16"/>
      <c r="D19" s="16"/>
      <c r="E19" s="16"/>
      <c r="F19" s="16"/>
      <c r="G19" s="16"/>
      <c r="H19" s="16"/>
      <c r="I19" s="16"/>
      <c r="J19" s="16"/>
      <c r="K19" s="16"/>
      <c r="L19" s="16"/>
      <c r="M19" s="16"/>
      <c r="N19" s="16"/>
      <c r="O19" s="16"/>
      <c r="P19" s="16"/>
      <c r="Q19" s="16"/>
      <c r="R19" s="16"/>
      <c r="S19" s="16"/>
      <c r="T19" s="16"/>
      <c r="U19" s="16"/>
      <c r="V19" s="16"/>
      <c r="W19" s="16"/>
      <c r="X19" s="18"/>
    </row>
    <row r="20" spans="2:24" ht="18">
      <c r="B20" s="14"/>
      <c r="C20" s="33" t="s">
        <v>2874</v>
      </c>
      <c r="D20" s="16"/>
      <c r="E20" s="16"/>
      <c r="F20" s="16"/>
      <c r="G20" s="16"/>
      <c r="H20" s="16"/>
      <c r="I20" s="16"/>
      <c r="J20" s="16"/>
      <c r="K20" s="16"/>
      <c r="L20" s="16"/>
      <c r="M20" s="16"/>
      <c r="N20" s="16"/>
      <c r="O20" s="16"/>
      <c r="P20" s="16"/>
      <c r="Q20" s="16"/>
      <c r="R20" s="16"/>
      <c r="S20" s="16"/>
      <c r="T20" s="16"/>
      <c r="U20" s="16"/>
      <c r="V20" s="16"/>
      <c r="W20" s="16"/>
      <c r="X20" s="18"/>
    </row>
    <row r="21" spans="2:24">
      <c r="B21" s="14"/>
      <c r="C21" s="16"/>
      <c r="D21" s="16"/>
      <c r="E21" s="16"/>
      <c r="F21" s="16"/>
      <c r="G21" s="16"/>
      <c r="H21" s="16"/>
      <c r="I21" s="16"/>
      <c r="J21" s="16"/>
      <c r="K21" s="16"/>
      <c r="L21" s="16"/>
      <c r="M21" s="16"/>
      <c r="N21" s="16"/>
      <c r="O21" s="16"/>
      <c r="P21" s="16"/>
      <c r="Q21" s="16"/>
      <c r="R21" s="16"/>
      <c r="S21" s="16"/>
      <c r="T21" s="16"/>
      <c r="U21" s="16"/>
      <c r="V21" s="16"/>
      <c r="W21" s="16"/>
      <c r="X21" s="18"/>
    </row>
    <row r="22" spans="2:24" ht="25.5" customHeight="1">
      <c r="B22" s="14"/>
      <c r="C22" s="111" t="s">
        <v>2865</v>
      </c>
      <c r="D22" s="111" t="s">
        <v>2866</v>
      </c>
      <c r="E22" s="111" t="s">
        <v>477</v>
      </c>
      <c r="F22" s="111" t="s">
        <v>2867</v>
      </c>
      <c r="G22" s="111" t="s">
        <v>2868</v>
      </c>
      <c r="H22" s="16"/>
      <c r="I22" s="111" t="s">
        <v>2869</v>
      </c>
      <c r="J22" s="111" t="s">
        <v>2870</v>
      </c>
      <c r="K22" s="111" t="s">
        <v>2869</v>
      </c>
      <c r="L22" s="111" t="s">
        <v>2870</v>
      </c>
      <c r="M22" s="16"/>
      <c r="N22" s="111" t="s">
        <v>2871</v>
      </c>
      <c r="O22" s="16"/>
      <c r="P22" s="666" t="s">
        <v>2872</v>
      </c>
      <c r="Q22" s="666"/>
      <c r="R22" s="666" t="s">
        <v>2873</v>
      </c>
      <c r="S22" s="666"/>
      <c r="T22" s="16"/>
      <c r="U22" s="16"/>
      <c r="V22" s="16"/>
      <c r="W22" s="16"/>
      <c r="X22" s="18"/>
    </row>
    <row r="23" spans="2:24">
      <c r="B23" s="14"/>
      <c r="C23" s="78" t="s">
        <v>349</v>
      </c>
      <c r="D23" s="37"/>
      <c r="E23" s="10" t="s">
        <v>349</v>
      </c>
      <c r="F23" s="10" t="s">
        <v>349</v>
      </c>
      <c r="G23" s="55"/>
      <c r="H23" s="16"/>
      <c r="I23" s="55"/>
      <c r="J23" s="34" t="s">
        <v>349</v>
      </c>
      <c r="K23" s="55"/>
      <c r="L23" s="34" t="s">
        <v>349</v>
      </c>
      <c r="M23" s="16"/>
      <c r="N23" s="56">
        <f>G23-I23-K23</f>
        <v>0</v>
      </c>
      <c r="O23" s="16"/>
      <c r="P23" s="773" t="s">
        <v>349</v>
      </c>
      <c r="Q23" s="774"/>
      <c r="R23" s="773" t="s">
        <v>349</v>
      </c>
      <c r="S23" s="774"/>
      <c r="T23" s="16"/>
      <c r="U23" s="16"/>
      <c r="V23" s="16"/>
      <c r="W23" s="16"/>
      <c r="X23" s="18"/>
    </row>
    <row r="24" spans="2:24">
      <c r="B24" s="14"/>
      <c r="C24" s="78" t="s">
        <v>349</v>
      </c>
      <c r="D24" s="37"/>
      <c r="E24" s="10" t="s">
        <v>349</v>
      </c>
      <c r="F24" s="10" t="s">
        <v>349</v>
      </c>
      <c r="G24" s="55"/>
      <c r="H24" s="16"/>
      <c r="I24" s="55"/>
      <c r="J24" s="34" t="s">
        <v>349</v>
      </c>
      <c r="K24" s="55"/>
      <c r="L24" s="34" t="s">
        <v>349</v>
      </c>
      <c r="M24" s="16"/>
      <c r="N24" s="56">
        <f t="shared" ref="N24:N30" si="1">G24-I24-K24</f>
        <v>0</v>
      </c>
      <c r="O24" s="16"/>
      <c r="P24" s="773" t="s">
        <v>349</v>
      </c>
      <c r="Q24" s="774"/>
      <c r="R24" s="773" t="s">
        <v>349</v>
      </c>
      <c r="S24" s="774"/>
      <c r="T24" s="16"/>
      <c r="U24" s="16"/>
      <c r="V24" s="16"/>
      <c r="W24" s="16"/>
      <c r="X24" s="18"/>
    </row>
    <row r="25" spans="2:24">
      <c r="B25" s="14"/>
      <c r="C25" s="78" t="s">
        <v>349</v>
      </c>
      <c r="D25" s="37"/>
      <c r="E25" s="10" t="s">
        <v>349</v>
      </c>
      <c r="F25" s="10" t="s">
        <v>349</v>
      </c>
      <c r="G25" s="55"/>
      <c r="H25" s="16"/>
      <c r="I25" s="55"/>
      <c r="J25" s="34" t="s">
        <v>349</v>
      </c>
      <c r="K25" s="55"/>
      <c r="L25" s="34" t="s">
        <v>349</v>
      </c>
      <c r="M25" s="16"/>
      <c r="N25" s="56">
        <f t="shared" si="1"/>
        <v>0</v>
      </c>
      <c r="O25" s="16"/>
      <c r="P25" s="773" t="s">
        <v>349</v>
      </c>
      <c r="Q25" s="774"/>
      <c r="R25" s="773" t="s">
        <v>349</v>
      </c>
      <c r="S25" s="774"/>
      <c r="T25" s="16"/>
      <c r="U25" s="16"/>
      <c r="V25" s="16"/>
      <c r="W25" s="16"/>
      <c r="X25" s="18"/>
    </row>
    <row r="26" spans="2:24">
      <c r="B26" s="14"/>
      <c r="C26" s="78" t="s">
        <v>349</v>
      </c>
      <c r="D26" s="37"/>
      <c r="E26" s="10" t="s">
        <v>349</v>
      </c>
      <c r="F26" s="10" t="s">
        <v>349</v>
      </c>
      <c r="G26" s="55"/>
      <c r="H26" s="16"/>
      <c r="I26" s="55"/>
      <c r="J26" s="34" t="s">
        <v>349</v>
      </c>
      <c r="K26" s="55"/>
      <c r="L26" s="34" t="s">
        <v>349</v>
      </c>
      <c r="M26" s="16"/>
      <c r="N26" s="56">
        <f t="shared" si="1"/>
        <v>0</v>
      </c>
      <c r="O26" s="16"/>
      <c r="P26" s="773" t="s">
        <v>349</v>
      </c>
      <c r="Q26" s="774"/>
      <c r="R26" s="773" t="s">
        <v>349</v>
      </c>
      <c r="S26" s="774"/>
      <c r="T26" s="16"/>
      <c r="U26" s="16"/>
      <c r="V26" s="16"/>
      <c r="W26" s="16"/>
      <c r="X26" s="18"/>
    </row>
    <row r="27" spans="2:24">
      <c r="B27" s="14"/>
      <c r="C27" s="78" t="s">
        <v>349</v>
      </c>
      <c r="D27" s="37"/>
      <c r="E27" s="10" t="s">
        <v>349</v>
      </c>
      <c r="F27" s="10" t="s">
        <v>349</v>
      </c>
      <c r="G27" s="55"/>
      <c r="H27" s="16"/>
      <c r="I27" s="55"/>
      <c r="J27" s="34" t="s">
        <v>349</v>
      </c>
      <c r="K27" s="55"/>
      <c r="L27" s="34" t="s">
        <v>349</v>
      </c>
      <c r="M27" s="16"/>
      <c r="N27" s="56">
        <f t="shared" si="1"/>
        <v>0</v>
      </c>
      <c r="O27" s="16"/>
      <c r="P27" s="773" t="s">
        <v>349</v>
      </c>
      <c r="Q27" s="774"/>
      <c r="R27" s="773" t="s">
        <v>349</v>
      </c>
      <c r="S27" s="774"/>
      <c r="T27" s="16"/>
      <c r="U27" s="16"/>
      <c r="V27" s="16"/>
      <c r="W27" s="16"/>
      <c r="X27" s="18"/>
    </row>
    <row r="28" spans="2:24">
      <c r="B28" s="14"/>
      <c r="C28" s="78" t="s">
        <v>349</v>
      </c>
      <c r="D28" s="37"/>
      <c r="E28" s="10" t="s">
        <v>349</v>
      </c>
      <c r="F28" s="10" t="s">
        <v>349</v>
      </c>
      <c r="G28" s="55"/>
      <c r="H28" s="16"/>
      <c r="I28" s="55"/>
      <c r="J28" s="34" t="s">
        <v>349</v>
      </c>
      <c r="K28" s="55"/>
      <c r="L28" s="34" t="s">
        <v>349</v>
      </c>
      <c r="M28" s="16"/>
      <c r="N28" s="56">
        <f t="shared" si="1"/>
        <v>0</v>
      </c>
      <c r="O28" s="16"/>
      <c r="P28" s="773" t="s">
        <v>349</v>
      </c>
      <c r="Q28" s="774"/>
      <c r="R28" s="773" t="s">
        <v>349</v>
      </c>
      <c r="S28" s="774"/>
      <c r="T28" s="16"/>
      <c r="U28" s="16"/>
      <c r="V28" s="16"/>
      <c r="W28" s="16"/>
      <c r="X28" s="18"/>
    </row>
    <row r="29" spans="2:24">
      <c r="B29" s="14"/>
      <c r="C29" s="78" t="s">
        <v>349</v>
      </c>
      <c r="D29" s="37"/>
      <c r="E29" s="10" t="s">
        <v>349</v>
      </c>
      <c r="F29" s="10" t="s">
        <v>349</v>
      </c>
      <c r="G29" s="55"/>
      <c r="H29" s="16"/>
      <c r="I29" s="55"/>
      <c r="J29" s="34" t="s">
        <v>349</v>
      </c>
      <c r="K29" s="55"/>
      <c r="L29" s="34" t="s">
        <v>349</v>
      </c>
      <c r="M29" s="16"/>
      <c r="N29" s="56">
        <f t="shared" si="1"/>
        <v>0</v>
      </c>
      <c r="O29" s="16"/>
      <c r="P29" s="773" t="s">
        <v>349</v>
      </c>
      <c r="Q29" s="774"/>
      <c r="R29" s="773" t="s">
        <v>349</v>
      </c>
      <c r="S29" s="774"/>
      <c r="T29" s="16"/>
      <c r="U29" s="16"/>
      <c r="V29" s="16"/>
      <c r="W29" s="16"/>
      <c r="X29" s="18"/>
    </row>
    <row r="30" spans="2:24">
      <c r="B30" s="14"/>
      <c r="C30" s="78" t="s">
        <v>349</v>
      </c>
      <c r="D30" s="37"/>
      <c r="E30" s="10" t="s">
        <v>349</v>
      </c>
      <c r="F30" s="10" t="s">
        <v>349</v>
      </c>
      <c r="G30" s="55"/>
      <c r="H30" s="16"/>
      <c r="I30" s="55"/>
      <c r="J30" s="34" t="s">
        <v>349</v>
      </c>
      <c r="K30" s="55"/>
      <c r="L30" s="34" t="s">
        <v>349</v>
      </c>
      <c r="M30" s="16"/>
      <c r="N30" s="56">
        <f t="shared" si="1"/>
        <v>0</v>
      </c>
      <c r="O30" s="16"/>
      <c r="P30" s="773" t="s">
        <v>349</v>
      </c>
      <c r="Q30" s="774"/>
      <c r="R30" s="773" t="s">
        <v>349</v>
      </c>
      <c r="S30" s="774"/>
      <c r="T30" s="16"/>
      <c r="U30" s="16"/>
      <c r="V30" s="16"/>
      <c r="W30" s="16"/>
      <c r="X30" s="18"/>
    </row>
    <row r="31" spans="2:24">
      <c r="B31" s="14"/>
      <c r="C31" s="16"/>
      <c r="D31" s="16"/>
      <c r="E31" s="16"/>
      <c r="F31" s="16"/>
      <c r="G31" s="16"/>
      <c r="H31" s="16"/>
      <c r="I31" s="16"/>
      <c r="J31" s="16"/>
      <c r="K31" s="16"/>
      <c r="L31" s="16"/>
      <c r="M31" s="16"/>
      <c r="N31" s="16"/>
      <c r="O31" s="16"/>
      <c r="P31" s="16"/>
      <c r="Q31" s="16"/>
      <c r="R31" s="16"/>
      <c r="S31" s="16"/>
      <c r="T31" s="16"/>
      <c r="U31" s="16"/>
      <c r="V31" s="16"/>
      <c r="W31" s="16"/>
      <c r="X31" s="18"/>
    </row>
    <row r="32" spans="2:24" ht="18">
      <c r="B32" s="14"/>
      <c r="C32" s="33" t="s">
        <v>2875</v>
      </c>
      <c r="D32" s="16"/>
      <c r="E32" s="16"/>
      <c r="F32" s="16"/>
      <c r="G32" s="16"/>
      <c r="H32" s="16"/>
      <c r="I32" s="16"/>
      <c r="J32" s="16"/>
      <c r="K32" s="16"/>
      <c r="L32" s="16"/>
      <c r="M32" s="16"/>
      <c r="N32" s="16"/>
      <c r="O32" s="16"/>
      <c r="P32" s="16"/>
      <c r="Q32" s="16"/>
      <c r="R32" s="16"/>
      <c r="S32" s="16"/>
      <c r="T32" s="16"/>
      <c r="U32" s="16"/>
      <c r="V32" s="16"/>
      <c r="W32" s="16"/>
      <c r="X32" s="18"/>
    </row>
    <row r="33" spans="2:24">
      <c r="B33" s="14"/>
      <c r="C33" s="16"/>
      <c r="D33" s="16"/>
      <c r="E33" s="16"/>
      <c r="F33" s="16"/>
      <c r="G33" s="16"/>
      <c r="H33" s="16"/>
      <c r="I33" s="16"/>
      <c r="J33" s="16"/>
      <c r="K33" s="16"/>
      <c r="L33" s="16"/>
      <c r="M33" s="16"/>
      <c r="N33" s="16"/>
      <c r="O33" s="16"/>
      <c r="P33" s="16"/>
      <c r="Q33" s="16"/>
      <c r="R33" s="16"/>
      <c r="S33" s="16"/>
      <c r="T33" s="16"/>
      <c r="U33" s="16"/>
      <c r="V33" s="16"/>
      <c r="W33" s="16"/>
      <c r="X33" s="18"/>
    </row>
    <row r="34" spans="2:24" ht="25.5" customHeight="1">
      <c r="B34" s="14"/>
      <c r="C34" s="111" t="s">
        <v>2865</v>
      </c>
      <c r="D34" s="111" t="s">
        <v>2866</v>
      </c>
      <c r="E34" s="111" t="s">
        <v>477</v>
      </c>
      <c r="F34" s="111" t="s">
        <v>2867</v>
      </c>
      <c r="G34" s="111" t="s">
        <v>2868</v>
      </c>
      <c r="H34" s="16"/>
      <c r="I34" s="111" t="s">
        <v>2869</v>
      </c>
      <c r="J34" s="111" t="s">
        <v>2870</v>
      </c>
      <c r="K34" s="111" t="s">
        <v>2869</v>
      </c>
      <c r="L34" s="111" t="s">
        <v>2870</v>
      </c>
      <c r="M34" s="16"/>
      <c r="N34" s="111" t="s">
        <v>2871</v>
      </c>
      <c r="O34" s="16"/>
      <c r="P34" s="666" t="s">
        <v>2872</v>
      </c>
      <c r="Q34" s="666"/>
      <c r="R34" s="666" t="s">
        <v>2873</v>
      </c>
      <c r="S34" s="666"/>
      <c r="T34" s="16"/>
      <c r="U34" s="16"/>
      <c r="V34" s="16"/>
      <c r="W34" s="16"/>
      <c r="X34" s="18"/>
    </row>
    <row r="35" spans="2:24">
      <c r="B35" s="14"/>
      <c r="C35" s="78" t="s">
        <v>2876</v>
      </c>
      <c r="D35" s="37"/>
      <c r="E35" s="10" t="s">
        <v>349</v>
      </c>
      <c r="F35" s="10" t="s">
        <v>349</v>
      </c>
      <c r="G35" s="55"/>
      <c r="H35" s="16"/>
      <c r="I35" s="55"/>
      <c r="J35" s="34" t="s">
        <v>349</v>
      </c>
      <c r="K35" s="55"/>
      <c r="L35" s="34" t="s">
        <v>349</v>
      </c>
      <c r="M35" s="16"/>
      <c r="N35" s="56">
        <f>G35-I35-K35</f>
        <v>0</v>
      </c>
      <c r="O35" s="16"/>
      <c r="P35" s="773" t="s">
        <v>349</v>
      </c>
      <c r="Q35" s="774"/>
      <c r="R35" s="773" t="s">
        <v>349</v>
      </c>
      <c r="S35" s="774"/>
      <c r="T35" s="16"/>
      <c r="U35" s="16"/>
      <c r="V35" s="16"/>
      <c r="W35" s="16"/>
      <c r="X35" s="18"/>
    </row>
    <row r="36" spans="2:24">
      <c r="B36" s="14"/>
      <c r="C36" s="78" t="s">
        <v>2876</v>
      </c>
      <c r="D36" s="37"/>
      <c r="E36" s="10" t="s">
        <v>349</v>
      </c>
      <c r="F36" s="10" t="s">
        <v>349</v>
      </c>
      <c r="G36" s="55"/>
      <c r="H36" s="16"/>
      <c r="I36" s="55"/>
      <c r="J36" s="34" t="s">
        <v>349</v>
      </c>
      <c r="K36" s="55"/>
      <c r="L36" s="34" t="s">
        <v>349</v>
      </c>
      <c r="M36" s="16"/>
      <c r="N36" s="56">
        <f t="shared" ref="N36:N42" si="2">G36-I36-K36</f>
        <v>0</v>
      </c>
      <c r="O36" s="16"/>
      <c r="P36" s="773" t="s">
        <v>349</v>
      </c>
      <c r="Q36" s="774"/>
      <c r="R36" s="773" t="s">
        <v>349</v>
      </c>
      <c r="S36" s="774"/>
      <c r="T36" s="16"/>
      <c r="U36" s="16"/>
      <c r="V36" s="16"/>
      <c r="W36" s="16"/>
      <c r="X36" s="18"/>
    </row>
    <row r="37" spans="2:24">
      <c r="B37" s="14"/>
      <c r="C37" s="78" t="s">
        <v>2876</v>
      </c>
      <c r="D37" s="37"/>
      <c r="E37" s="10" t="s">
        <v>349</v>
      </c>
      <c r="F37" s="10" t="s">
        <v>349</v>
      </c>
      <c r="G37" s="55"/>
      <c r="H37" s="16"/>
      <c r="I37" s="55"/>
      <c r="J37" s="34" t="s">
        <v>349</v>
      </c>
      <c r="K37" s="55"/>
      <c r="L37" s="34" t="s">
        <v>349</v>
      </c>
      <c r="M37" s="16"/>
      <c r="N37" s="56">
        <f t="shared" si="2"/>
        <v>0</v>
      </c>
      <c r="O37" s="16"/>
      <c r="P37" s="773" t="s">
        <v>349</v>
      </c>
      <c r="Q37" s="774"/>
      <c r="R37" s="773" t="s">
        <v>349</v>
      </c>
      <c r="S37" s="774"/>
      <c r="T37" s="16"/>
      <c r="U37" s="16"/>
      <c r="V37" s="16"/>
      <c r="W37" s="16"/>
      <c r="X37" s="18"/>
    </row>
    <row r="38" spans="2:24">
      <c r="B38" s="14"/>
      <c r="C38" s="78" t="s">
        <v>2876</v>
      </c>
      <c r="D38" s="37"/>
      <c r="E38" s="10" t="s">
        <v>349</v>
      </c>
      <c r="F38" s="10" t="s">
        <v>349</v>
      </c>
      <c r="G38" s="55"/>
      <c r="H38" s="16"/>
      <c r="I38" s="55"/>
      <c r="J38" s="34" t="s">
        <v>349</v>
      </c>
      <c r="K38" s="55"/>
      <c r="L38" s="34" t="s">
        <v>349</v>
      </c>
      <c r="M38" s="16"/>
      <c r="N38" s="56">
        <f t="shared" si="2"/>
        <v>0</v>
      </c>
      <c r="O38" s="16"/>
      <c r="P38" s="773" t="s">
        <v>349</v>
      </c>
      <c r="Q38" s="774"/>
      <c r="R38" s="773" t="s">
        <v>349</v>
      </c>
      <c r="S38" s="774"/>
      <c r="T38" s="16"/>
      <c r="U38" s="16"/>
      <c r="V38" s="16"/>
      <c r="W38" s="16"/>
      <c r="X38" s="18"/>
    </row>
    <row r="39" spans="2:24">
      <c r="B39" s="14"/>
      <c r="C39" s="78" t="s">
        <v>2876</v>
      </c>
      <c r="D39" s="37"/>
      <c r="E39" s="10" t="s">
        <v>349</v>
      </c>
      <c r="F39" s="10" t="s">
        <v>349</v>
      </c>
      <c r="G39" s="55"/>
      <c r="H39" s="16"/>
      <c r="I39" s="55"/>
      <c r="J39" s="34" t="s">
        <v>349</v>
      </c>
      <c r="K39" s="55"/>
      <c r="L39" s="34" t="s">
        <v>349</v>
      </c>
      <c r="M39" s="16"/>
      <c r="N39" s="56">
        <f t="shared" si="2"/>
        <v>0</v>
      </c>
      <c r="O39" s="16"/>
      <c r="P39" s="773" t="s">
        <v>349</v>
      </c>
      <c r="Q39" s="774"/>
      <c r="R39" s="773" t="s">
        <v>349</v>
      </c>
      <c r="S39" s="774"/>
      <c r="T39" s="16"/>
      <c r="U39" s="16"/>
      <c r="V39" s="16"/>
      <c r="W39" s="16"/>
      <c r="X39" s="18"/>
    </row>
    <row r="40" spans="2:24">
      <c r="B40" s="14"/>
      <c r="C40" s="78" t="s">
        <v>2876</v>
      </c>
      <c r="D40" s="37"/>
      <c r="E40" s="10" t="s">
        <v>349</v>
      </c>
      <c r="F40" s="10" t="s">
        <v>349</v>
      </c>
      <c r="G40" s="55"/>
      <c r="H40" s="16"/>
      <c r="I40" s="55"/>
      <c r="J40" s="34" t="s">
        <v>349</v>
      </c>
      <c r="K40" s="55"/>
      <c r="L40" s="34" t="s">
        <v>349</v>
      </c>
      <c r="M40" s="16"/>
      <c r="N40" s="56">
        <f t="shared" si="2"/>
        <v>0</v>
      </c>
      <c r="O40" s="16"/>
      <c r="P40" s="773" t="s">
        <v>349</v>
      </c>
      <c r="Q40" s="774"/>
      <c r="R40" s="773" t="s">
        <v>349</v>
      </c>
      <c r="S40" s="774"/>
      <c r="T40" s="16"/>
      <c r="U40" s="16"/>
      <c r="V40" s="16"/>
      <c r="W40" s="16"/>
      <c r="X40" s="18"/>
    </row>
    <row r="41" spans="2:24">
      <c r="B41" s="14"/>
      <c r="C41" s="78" t="s">
        <v>2876</v>
      </c>
      <c r="D41" s="37"/>
      <c r="E41" s="10" t="s">
        <v>349</v>
      </c>
      <c r="F41" s="10" t="s">
        <v>349</v>
      </c>
      <c r="G41" s="55"/>
      <c r="H41" s="16"/>
      <c r="I41" s="55"/>
      <c r="J41" s="34" t="s">
        <v>349</v>
      </c>
      <c r="K41" s="55"/>
      <c r="L41" s="34" t="s">
        <v>349</v>
      </c>
      <c r="M41" s="16"/>
      <c r="N41" s="56">
        <f t="shared" si="2"/>
        <v>0</v>
      </c>
      <c r="O41" s="16"/>
      <c r="P41" s="773" t="s">
        <v>349</v>
      </c>
      <c r="Q41" s="774"/>
      <c r="R41" s="773" t="s">
        <v>349</v>
      </c>
      <c r="S41" s="774"/>
      <c r="T41" s="16"/>
      <c r="U41" s="16"/>
      <c r="V41" s="16"/>
      <c r="W41" s="16"/>
      <c r="X41" s="18"/>
    </row>
    <row r="42" spans="2:24">
      <c r="B42" s="14"/>
      <c r="C42" s="78" t="s">
        <v>2876</v>
      </c>
      <c r="D42" s="37"/>
      <c r="E42" s="10" t="s">
        <v>349</v>
      </c>
      <c r="F42" s="10" t="s">
        <v>349</v>
      </c>
      <c r="G42" s="55"/>
      <c r="H42" s="16"/>
      <c r="I42" s="55"/>
      <c r="J42" s="34" t="s">
        <v>349</v>
      </c>
      <c r="K42" s="55"/>
      <c r="L42" s="34" t="s">
        <v>349</v>
      </c>
      <c r="M42" s="16"/>
      <c r="N42" s="56">
        <f t="shared" si="2"/>
        <v>0</v>
      </c>
      <c r="O42" s="16"/>
      <c r="P42" s="773" t="s">
        <v>349</v>
      </c>
      <c r="Q42" s="774"/>
      <c r="R42" s="773" t="s">
        <v>349</v>
      </c>
      <c r="S42" s="774"/>
      <c r="T42" s="16"/>
      <c r="U42" s="16"/>
      <c r="V42" s="16"/>
      <c r="W42" s="16"/>
      <c r="X42" s="18"/>
    </row>
    <row r="43" spans="2:24">
      <c r="B43" s="14"/>
      <c r="C43" s="16"/>
      <c r="D43" s="16"/>
      <c r="E43" s="16"/>
      <c r="F43" s="16"/>
      <c r="G43" s="16"/>
      <c r="H43" s="16"/>
      <c r="I43" s="16"/>
      <c r="J43" s="16"/>
      <c r="K43" s="16"/>
      <c r="L43" s="16"/>
      <c r="M43" s="16"/>
      <c r="N43" s="16"/>
      <c r="O43" s="16"/>
      <c r="P43" s="16"/>
      <c r="Q43" s="16"/>
      <c r="R43" s="16"/>
      <c r="S43" s="16"/>
      <c r="T43" s="16"/>
      <c r="U43" s="16"/>
      <c r="V43" s="16"/>
      <c r="W43" s="16"/>
      <c r="X43" s="18"/>
    </row>
    <row r="44" spans="2:24" ht="18">
      <c r="B44" s="14"/>
      <c r="C44" s="33" t="s">
        <v>2877</v>
      </c>
      <c r="D44" s="16"/>
      <c r="E44" s="16"/>
      <c r="F44" s="16"/>
      <c r="G44" s="16"/>
      <c r="H44" s="16"/>
      <c r="I44" s="16"/>
      <c r="J44" s="16"/>
      <c r="K44" s="16"/>
      <c r="L44" s="16"/>
      <c r="M44" s="16"/>
      <c r="N44" s="16"/>
      <c r="O44" s="16"/>
      <c r="P44" s="16"/>
      <c r="Q44" s="16"/>
      <c r="R44" s="16"/>
      <c r="S44" s="16"/>
      <c r="T44" s="16"/>
      <c r="U44" s="16"/>
      <c r="V44" s="16"/>
      <c r="W44" s="16"/>
      <c r="X44" s="18"/>
    </row>
    <row r="45" spans="2:24">
      <c r="B45" s="14"/>
      <c r="C45" s="16"/>
      <c r="D45" s="16"/>
      <c r="E45" s="16"/>
      <c r="F45" s="16"/>
      <c r="G45" s="657" t="s">
        <v>1312</v>
      </c>
      <c r="H45" s="658"/>
      <c r="I45" s="658"/>
      <c r="J45" s="658"/>
      <c r="K45" s="658"/>
      <c r="L45" s="658"/>
      <c r="M45" s="658"/>
      <c r="N45" s="658"/>
      <c r="O45" s="658"/>
      <c r="P45" s="658"/>
      <c r="Q45" s="658"/>
      <c r="R45" s="658"/>
      <c r="S45" s="658"/>
      <c r="T45" s="658"/>
      <c r="U45" s="658"/>
      <c r="V45" s="658"/>
      <c r="W45" s="659"/>
      <c r="X45" s="18"/>
    </row>
    <row r="46" spans="2:24">
      <c r="B46" s="14"/>
      <c r="C46" s="666" t="s">
        <v>287</v>
      </c>
      <c r="D46" s="666" t="s">
        <v>1588</v>
      </c>
      <c r="E46" s="666" t="s">
        <v>2854</v>
      </c>
      <c r="F46" s="666" t="s">
        <v>2878</v>
      </c>
      <c r="G46" s="100" t="s">
        <v>1313</v>
      </c>
      <c r="H46" s="51" t="s">
        <v>1314</v>
      </c>
      <c r="I46" s="51" t="s">
        <v>1315</v>
      </c>
      <c r="J46" s="51" t="s">
        <v>1316</v>
      </c>
      <c r="K46" s="51" t="s">
        <v>1317</v>
      </c>
      <c r="L46" s="51" t="s">
        <v>1318</v>
      </c>
      <c r="M46" s="51" t="s">
        <v>1319</v>
      </c>
      <c r="N46" s="51" t="s">
        <v>1320</v>
      </c>
      <c r="O46" s="51" t="s">
        <v>1321</v>
      </c>
      <c r="P46" s="51" t="s">
        <v>1322</v>
      </c>
      <c r="Q46" s="51" t="s">
        <v>1323</v>
      </c>
      <c r="R46" s="51" t="s">
        <v>1324</v>
      </c>
      <c r="S46" s="51" t="s">
        <v>1325</v>
      </c>
      <c r="T46" s="51" t="s">
        <v>1326</v>
      </c>
      <c r="U46" s="51" t="s">
        <v>1327</v>
      </c>
      <c r="V46" s="51" t="s">
        <v>2855</v>
      </c>
      <c r="W46" s="51" t="s">
        <v>2856</v>
      </c>
      <c r="X46" s="18"/>
    </row>
    <row r="47" spans="2:24">
      <c r="B47" s="14"/>
      <c r="C47" s="666"/>
      <c r="D47" s="666"/>
      <c r="E47" s="666"/>
      <c r="F47" s="666"/>
      <c r="G47" s="28" t="s">
        <v>1592</v>
      </c>
      <c r="H47" s="10" t="s">
        <v>1592</v>
      </c>
      <c r="I47" s="10" t="s">
        <v>1592</v>
      </c>
      <c r="J47" s="10" t="s">
        <v>1592</v>
      </c>
      <c r="K47" s="10" t="s">
        <v>1592</v>
      </c>
      <c r="L47" s="10" t="s">
        <v>1592</v>
      </c>
      <c r="M47" s="10" t="s">
        <v>1592</v>
      </c>
      <c r="N47" s="10" t="s">
        <v>1592</v>
      </c>
      <c r="O47" s="10" t="s">
        <v>1592</v>
      </c>
      <c r="P47" s="10" t="s">
        <v>1592</v>
      </c>
      <c r="Q47" s="10" t="s">
        <v>1592</v>
      </c>
      <c r="R47" s="10" t="s">
        <v>1592</v>
      </c>
      <c r="S47" s="10" t="s">
        <v>1592</v>
      </c>
      <c r="T47" s="10" t="s">
        <v>1592</v>
      </c>
      <c r="U47" s="10" t="s">
        <v>1592</v>
      </c>
      <c r="V47" s="10" t="s">
        <v>1592</v>
      </c>
      <c r="W47" s="10" t="s">
        <v>1592</v>
      </c>
      <c r="X47" s="18"/>
    </row>
    <row r="48" spans="2:24">
      <c r="B48" s="14"/>
      <c r="C48" s="166"/>
      <c r="D48" s="42"/>
      <c r="E48" s="175"/>
      <c r="F48" s="175"/>
      <c r="G48" s="54"/>
      <c r="H48" s="54"/>
      <c r="I48" s="54"/>
      <c r="J48" s="54"/>
      <c r="K48" s="54"/>
      <c r="L48" s="54"/>
      <c r="M48" s="54"/>
      <c r="N48" s="54"/>
      <c r="O48" s="54"/>
      <c r="P48" s="54"/>
      <c r="Q48" s="54"/>
      <c r="R48" s="54"/>
      <c r="S48" s="54"/>
      <c r="T48" s="54"/>
      <c r="U48" s="54"/>
      <c r="V48" s="54"/>
      <c r="W48" s="54"/>
      <c r="X48" s="18"/>
    </row>
    <row r="49" spans="2:24">
      <c r="B49" s="14"/>
      <c r="C49" s="165"/>
      <c r="D49" s="37"/>
      <c r="E49" s="176"/>
      <c r="F49" s="176"/>
      <c r="G49" s="54"/>
      <c r="H49" s="54"/>
      <c r="I49" s="54"/>
      <c r="J49" s="54"/>
      <c r="K49" s="54"/>
      <c r="L49" s="54"/>
      <c r="M49" s="54"/>
      <c r="N49" s="54"/>
      <c r="O49" s="54"/>
      <c r="P49" s="54"/>
      <c r="Q49" s="54"/>
      <c r="R49" s="54"/>
      <c r="S49" s="54"/>
      <c r="T49" s="54"/>
      <c r="U49" s="54"/>
      <c r="V49" s="54"/>
      <c r="W49" s="54"/>
      <c r="X49" s="18"/>
    </row>
    <row r="50" spans="2:24">
      <c r="B50" s="14"/>
      <c r="C50" s="165"/>
      <c r="D50" s="37"/>
      <c r="E50" s="176"/>
      <c r="F50" s="176"/>
      <c r="G50" s="54"/>
      <c r="H50" s="54"/>
      <c r="I50" s="54"/>
      <c r="J50" s="54"/>
      <c r="K50" s="54"/>
      <c r="L50" s="54"/>
      <c r="M50" s="54"/>
      <c r="N50" s="54"/>
      <c r="O50" s="54"/>
      <c r="P50" s="54"/>
      <c r="Q50" s="54"/>
      <c r="R50" s="54"/>
      <c r="S50" s="54"/>
      <c r="T50" s="54"/>
      <c r="U50" s="54"/>
      <c r="V50" s="54"/>
      <c r="W50" s="54"/>
      <c r="X50" s="18"/>
    </row>
    <row r="51" spans="2:24">
      <c r="B51" s="21"/>
      <c r="C51" s="2"/>
      <c r="D51" s="2"/>
      <c r="E51" s="2"/>
      <c r="F51" s="2"/>
      <c r="G51" s="2"/>
      <c r="H51" s="2"/>
      <c r="I51" s="2"/>
      <c r="J51" s="2"/>
      <c r="K51" s="2"/>
      <c r="L51" s="2"/>
      <c r="M51" s="2"/>
      <c r="N51" s="2"/>
      <c r="O51" s="2"/>
      <c r="P51" s="2"/>
      <c r="Q51" s="2"/>
      <c r="R51" s="2"/>
      <c r="S51" s="2"/>
      <c r="T51" s="2"/>
      <c r="U51" s="2"/>
      <c r="V51" s="2"/>
      <c r="W51" s="2"/>
      <c r="X51" s="20"/>
    </row>
    <row r="52" spans="2:24" hidden="1">
      <c r="C52" s="112" t="s">
        <v>2879</v>
      </c>
      <c r="D52" s="112" t="s">
        <v>2880</v>
      </c>
      <c r="E52" s="112" t="s">
        <v>2881</v>
      </c>
      <c r="F52" s="112"/>
    </row>
    <row r="53" spans="2:24" hidden="1">
      <c r="C53" s="112" t="s">
        <v>349</v>
      </c>
      <c r="D53" s="112" t="s">
        <v>349</v>
      </c>
      <c r="E53" s="112" t="s">
        <v>349</v>
      </c>
      <c r="F53" s="112"/>
    </row>
    <row r="54" spans="2:24" hidden="1">
      <c r="C54" s="112" t="s">
        <v>990</v>
      </c>
      <c r="D54" s="112" t="s">
        <v>2882</v>
      </c>
      <c r="E54" s="112" t="s">
        <v>469</v>
      </c>
    </row>
    <row r="55" spans="2:24" hidden="1">
      <c r="C55" s="112" t="s">
        <v>2883</v>
      </c>
      <c r="D55" s="112" t="s">
        <v>2884</v>
      </c>
      <c r="E55" s="112" t="s">
        <v>2885</v>
      </c>
      <c r="F55" s="112"/>
    </row>
    <row r="56" spans="2:24" hidden="1">
      <c r="C56" s="112" t="s">
        <v>2886</v>
      </c>
      <c r="D56" s="112" t="s">
        <v>2887</v>
      </c>
      <c r="E56" s="112" t="s">
        <v>1235</v>
      </c>
    </row>
    <row r="57" spans="2:24" hidden="1">
      <c r="C57" s="112" t="s">
        <v>2888</v>
      </c>
      <c r="D57" s="112" t="s">
        <v>2889</v>
      </c>
      <c r="E57" s="112" t="s">
        <v>2890</v>
      </c>
    </row>
    <row r="58" spans="2:24" hidden="1">
      <c r="C58" s="112" t="s">
        <v>346</v>
      </c>
      <c r="D58" s="112" t="s">
        <v>2891</v>
      </c>
      <c r="E58" s="112" t="s">
        <v>2892</v>
      </c>
    </row>
    <row r="59" spans="2:24" hidden="1">
      <c r="C59" s="112" t="s">
        <v>2893</v>
      </c>
      <c r="D59" s="112" t="s">
        <v>2894</v>
      </c>
      <c r="E59" s="112" t="s">
        <v>2895</v>
      </c>
    </row>
    <row r="60" spans="2:24" hidden="1">
      <c r="C60" s="112" t="s">
        <v>2896</v>
      </c>
      <c r="D60" s="112" t="s">
        <v>2897</v>
      </c>
      <c r="E60" s="112" t="s">
        <v>2898</v>
      </c>
    </row>
    <row r="61" spans="2:24" hidden="1">
      <c r="C61" s="112" t="s">
        <v>2899</v>
      </c>
      <c r="D61" s="112" t="s">
        <v>2900</v>
      </c>
      <c r="E61" s="112" t="s">
        <v>2901</v>
      </c>
    </row>
    <row r="62" spans="2:24" hidden="1">
      <c r="C62" s="112" t="s">
        <v>2902</v>
      </c>
      <c r="D62" s="112" t="s">
        <v>2903</v>
      </c>
      <c r="E62" s="112" t="s">
        <v>2904</v>
      </c>
    </row>
    <row r="63" spans="2:24" hidden="1">
      <c r="C63" s="112" t="s">
        <v>2905</v>
      </c>
      <c r="D63" s="112"/>
      <c r="E63" s="112" t="s">
        <v>2906</v>
      </c>
    </row>
    <row r="64" spans="2:24" hidden="1">
      <c r="C64" s="112" t="s">
        <v>2907</v>
      </c>
      <c r="D64" s="112"/>
      <c r="E64" s="112" t="s">
        <v>2908</v>
      </c>
    </row>
    <row r="65" spans="3:5" hidden="1">
      <c r="C65" s="112" t="s">
        <v>2909</v>
      </c>
      <c r="D65" s="112"/>
      <c r="E65" s="112" t="s">
        <v>2903</v>
      </c>
    </row>
    <row r="66" spans="3:5" hidden="1">
      <c r="C66" s="112" t="s">
        <v>2910</v>
      </c>
      <c r="D66" s="112"/>
      <c r="E66" s="112"/>
    </row>
    <row r="67" spans="3:5" hidden="1">
      <c r="C67" s="112" t="s">
        <v>2911</v>
      </c>
      <c r="D67" s="112"/>
      <c r="E67" s="112"/>
    </row>
    <row r="68" spans="3:5" hidden="1">
      <c r="C68" s="112" t="s">
        <v>2912</v>
      </c>
      <c r="D68" s="112"/>
      <c r="E68" s="112"/>
    </row>
    <row r="69" spans="3:5" hidden="1">
      <c r="C69" s="112" t="s">
        <v>2913</v>
      </c>
      <c r="D69" s="112"/>
      <c r="E69" s="112"/>
    </row>
    <row r="70" spans="3:5" hidden="1">
      <c r="D70" s="112"/>
    </row>
    <row r="71" spans="3:5" ht="18">
      <c r="C71" s="24" t="s">
        <v>635</v>
      </c>
    </row>
  </sheetData>
  <sortState xmlns:xlrd2="http://schemas.microsoft.com/office/spreadsheetml/2017/richdata2" ref="C43:C57">
    <sortCondition ref="C43"/>
  </sortState>
  <mergeCells count="64">
    <mergeCell ref="F6:S6"/>
    <mergeCell ref="I9:J9"/>
    <mergeCell ref="K9:L9"/>
    <mergeCell ref="C46:C47"/>
    <mergeCell ref="F46:F47"/>
    <mergeCell ref="G45:W45"/>
    <mergeCell ref="E46:E47"/>
    <mergeCell ref="D46:D47"/>
    <mergeCell ref="P9:S9"/>
    <mergeCell ref="P10:Q10"/>
    <mergeCell ref="R10:S10"/>
    <mergeCell ref="P11:Q11"/>
    <mergeCell ref="P12:Q12"/>
    <mergeCell ref="P13:Q13"/>
    <mergeCell ref="P14:Q14"/>
    <mergeCell ref="P15:Q15"/>
    <mergeCell ref="P16:Q16"/>
    <mergeCell ref="P17:Q17"/>
    <mergeCell ref="P18:Q18"/>
    <mergeCell ref="R11:S11"/>
    <mergeCell ref="R12:S12"/>
    <mergeCell ref="R13:S13"/>
    <mergeCell ref="R14:S14"/>
    <mergeCell ref="R15:S15"/>
    <mergeCell ref="R16:S16"/>
    <mergeCell ref="R17:S17"/>
    <mergeCell ref="R18:S18"/>
    <mergeCell ref="P22:Q22"/>
    <mergeCell ref="R22:S22"/>
    <mergeCell ref="P23:Q23"/>
    <mergeCell ref="R23:S23"/>
    <mergeCell ref="P24:Q24"/>
    <mergeCell ref="R24:S24"/>
    <mergeCell ref="R30:S30"/>
    <mergeCell ref="P25:Q25"/>
    <mergeCell ref="R25:S25"/>
    <mergeCell ref="P26:Q26"/>
    <mergeCell ref="R26:S26"/>
    <mergeCell ref="P27:Q27"/>
    <mergeCell ref="R27:S27"/>
    <mergeCell ref="P42:Q42"/>
    <mergeCell ref="R42:S42"/>
    <mergeCell ref="P37:Q37"/>
    <mergeCell ref="R37:S37"/>
    <mergeCell ref="P38:Q38"/>
    <mergeCell ref="R38:S38"/>
    <mergeCell ref="P39:Q39"/>
    <mergeCell ref="R39:S39"/>
    <mergeCell ref="F7:S7"/>
    <mergeCell ref="P40:Q40"/>
    <mergeCell ref="R40:S40"/>
    <mergeCell ref="P41:Q41"/>
    <mergeCell ref="R41:S41"/>
    <mergeCell ref="P34:Q34"/>
    <mergeCell ref="R34:S34"/>
    <mergeCell ref="P35:Q35"/>
    <mergeCell ref="R35:S35"/>
    <mergeCell ref="P36:Q36"/>
    <mergeCell ref="R36:S36"/>
    <mergeCell ref="P28:Q28"/>
    <mergeCell ref="R28:S28"/>
    <mergeCell ref="P29:Q29"/>
    <mergeCell ref="R29:S29"/>
    <mergeCell ref="P30:Q30"/>
  </mergeCells>
  <conditionalFormatting sqref="C11:C18 C23:C30">
    <cfRule type="cellIs" dxfId="44" priority="61" operator="equal">
      <formula>""</formula>
    </cfRule>
    <cfRule type="cellIs" dxfId="43" priority="60" operator="equal">
      <formula>"[select]"</formula>
    </cfRule>
  </conditionalFormatting>
  <conditionalFormatting sqref="C35:C42">
    <cfRule type="cellIs" dxfId="42" priority="22" operator="equal">
      <formula>""</formula>
    </cfRule>
    <cfRule type="cellIs" dxfId="41" priority="21" operator="equal">
      <formula>"[select]"</formula>
    </cfRule>
  </conditionalFormatting>
  <conditionalFormatting sqref="E11:F18 E23:F30">
    <cfRule type="cellIs" dxfId="40" priority="34" operator="equal">
      <formula>""</formula>
    </cfRule>
    <cfRule type="cellIs" dxfId="39" priority="33" operator="equal">
      <formula>"[select]"</formula>
    </cfRule>
  </conditionalFormatting>
  <conditionalFormatting sqref="E35:F42">
    <cfRule type="cellIs" dxfId="38" priority="18" operator="equal">
      <formula>""</formula>
    </cfRule>
    <cfRule type="cellIs" dxfId="37" priority="17" operator="equal">
      <formula>"[select]"</formula>
    </cfRule>
  </conditionalFormatting>
  <conditionalFormatting sqref="G47:W47">
    <cfRule type="cellIs" dxfId="36" priority="53" operator="notEqual">
      <formula>"mg/L"</formula>
    </cfRule>
  </conditionalFormatting>
  <conditionalFormatting sqref="J11:J18 J23:J30">
    <cfRule type="cellIs" dxfId="35" priority="32" operator="equal">
      <formula>""</formula>
    </cfRule>
    <cfRule type="cellIs" dxfId="34" priority="31" operator="equal">
      <formula>"[select]"</formula>
    </cfRule>
  </conditionalFormatting>
  <conditionalFormatting sqref="J35:J42">
    <cfRule type="cellIs" dxfId="33" priority="16" operator="equal">
      <formula>""</formula>
    </cfRule>
    <cfRule type="cellIs" dxfId="32" priority="15" operator="equal">
      <formula>"[select]"</formula>
    </cfRule>
  </conditionalFormatting>
  <conditionalFormatting sqref="L11:L18">
    <cfRule type="cellIs" dxfId="31" priority="25" operator="equal">
      <formula>"[select]"</formula>
    </cfRule>
    <cfRule type="cellIs" dxfId="30" priority="26" operator="equal">
      <formula>""</formula>
    </cfRule>
  </conditionalFormatting>
  <conditionalFormatting sqref="L23:L30">
    <cfRule type="cellIs" dxfId="29" priority="23" operator="equal">
      <formula>"[select]"</formula>
    </cfRule>
    <cfRule type="cellIs" dxfId="28" priority="24" operator="equal">
      <formula>""</formula>
    </cfRule>
  </conditionalFormatting>
  <conditionalFormatting sqref="L35:L42">
    <cfRule type="cellIs" dxfId="27" priority="13" operator="equal">
      <formula>"[select]"</formula>
    </cfRule>
    <cfRule type="cellIs" dxfId="26" priority="14" operator="equal">
      <formula>""</formula>
    </cfRule>
  </conditionalFormatting>
  <conditionalFormatting sqref="P11:P18">
    <cfRule type="cellIs" dxfId="25" priority="12" operator="equal">
      <formula>""</formula>
    </cfRule>
    <cfRule type="cellIs" dxfId="24" priority="11" operator="equal">
      <formula>"[select]"</formula>
    </cfRule>
  </conditionalFormatting>
  <conditionalFormatting sqref="P23:P30">
    <cfRule type="cellIs" dxfId="23" priority="8" operator="equal">
      <formula>""</formula>
    </cfRule>
    <cfRule type="cellIs" dxfId="22" priority="7" operator="equal">
      <formula>"[select]"</formula>
    </cfRule>
  </conditionalFormatting>
  <conditionalFormatting sqref="P35:P42">
    <cfRule type="cellIs" dxfId="21" priority="4" operator="equal">
      <formula>""</formula>
    </cfRule>
    <cfRule type="cellIs" dxfId="20" priority="3" operator="equal">
      <formula>"[select]"</formula>
    </cfRule>
  </conditionalFormatting>
  <conditionalFormatting sqref="R11:R18">
    <cfRule type="cellIs" dxfId="19" priority="10" operator="equal">
      <formula>""</formula>
    </cfRule>
    <cfRule type="cellIs" dxfId="18" priority="9" operator="equal">
      <formula>"[select]"</formula>
    </cfRule>
  </conditionalFormatting>
  <conditionalFormatting sqref="R23:R30">
    <cfRule type="cellIs" dxfId="17" priority="6" operator="equal">
      <formula>""</formula>
    </cfRule>
    <cfRule type="cellIs" dxfId="16" priority="5" operator="equal">
      <formula>"[select]"</formula>
    </cfRule>
  </conditionalFormatting>
  <conditionalFormatting sqref="R35:R42">
    <cfRule type="cellIs" dxfId="15" priority="2" operator="equal">
      <formula>""</formula>
    </cfRule>
    <cfRule type="cellIs" dxfId="14" priority="1" operator="equal">
      <formula>"[select]"</formula>
    </cfRule>
  </conditionalFormatting>
  <dataValidations count="8">
    <dataValidation type="list" allowBlank="1" showInputMessage="1" sqref="G47:W47" xr:uid="{00000000-0002-0000-2800-000000000000}">
      <formula1>"[select],μg/L,mg/L,g/L"</formula1>
    </dataValidation>
    <dataValidation type="list" allowBlank="1" showInputMessage="1" sqref="E23:E30 E11:E18 E21 E35:E42 E33" xr:uid="{00000000-0002-0000-2800-000001000000}">
      <formula1>"[select],L,kL,kg,Tonne,m3"</formula1>
    </dataValidation>
    <dataValidation type="list" allowBlank="1" showInputMessage="1" sqref="F23:F30 F11:F18 F21 F35:F42 F33" xr:uid="{00000000-0002-0000-2800-000002000000}">
      <formula1>"[select],Land,Water"</formula1>
    </dataValidation>
    <dataValidation type="list" allowBlank="1" showInputMessage="1" sqref="J11:J18 L11:L18 L23:L30 J23:J30 L35:L42 J35:J42" xr:uid="{00000000-0002-0000-2800-000003000000}">
      <formula1>$C$53:$C$69</formula1>
    </dataValidation>
    <dataValidation type="list" allowBlank="1" showInputMessage="1" sqref="C11:C18" xr:uid="{00000000-0002-0000-2800-000004000000}">
      <formula1>$E$53:$E$65</formula1>
    </dataValidation>
    <dataValidation type="list" allowBlank="1" showInputMessage="1" sqref="C23:C30" xr:uid="{00000000-0002-0000-2800-000005000000}">
      <formula1>$D$53:$D$62</formula1>
    </dataValidation>
    <dataValidation allowBlank="1" showInputMessage="1" sqref="C35:C42" xr:uid="{00000000-0002-0000-2800-000006000000}"/>
    <dataValidation type="list" allowBlank="1" showInputMessage="1" sqref="P11:S18 P23:S30 P35:S42" xr:uid="{BEF9BF00-DF22-483E-8C01-58CC5D767C46}">
      <formula1>"[select],Yes,No"</formula1>
    </dataValidation>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4">
    <tabColor theme="4"/>
  </sheetPr>
  <dimension ref="A2:W34"/>
  <sheetViews>
    <sheetView zoomScale="85" zoomScaleNormal="85" workbookViewId="0"/>
  </sheetViews>
  <sheetFormatPr baseColWidth="10" defaultColWidth="9.1640625" defaultRowHeight="16"/>
  <cols>
    <col min="1" max="1" width="2.6640625" style="141" customWidth="1"/>
    <col min="2" max="2" width="2.6640625" style="1" customWidth="1"/>
    <col min="3" max="3" width="40.6640625" style="1" customWidth="1"/>
    <col min="4" max="4" width="13.33203125" style="1" customWidth="1"/>
    <col min="5" max="5" width="26.1640625" style="1" bestFit="1" customWidth="1"/>
    <col min="6" max="7" width="15.6640625" style="1" customWidth="1"/>
    <col min="8" max="20" width="13.33203125" style="1" customWidth="1"/>
    <col min="21" max="21" width="2.6640625" style="1" customWidth="1"/>
    <col min="22" max="22" width="50.83203125" style="1" customWidth="1"/>
    <col min="23" max="24" width="2.6640625" style="1" customWidth="1"/>
    <col min="25" max="16384" width="9.1640625" style="1"/>
  </cols>
  <sheetData>
    <row r="2" spans="2:23">
      <c r="B2" s="11"/>
      <c r="C2" s="12"/>
      <c r="D2" s="12"/>
      <c r="E2" s="12"/>
      <c r="F2" s="12"/>
      <c r="G2" s="12"/>
      <c r="H2" s="12"/>
      <c r="I2" s="12"/>
      <c r="J2" s="12"/>
      <c r="K2" s="12"/>
      <c r="L2" s="12"/>
      <c r="M2" s="12"/>
      <c r="N2" s="12"/>
      <c r="O2" s="12"/>
      <c r="P2" s="12"/>
      <c r="Q2" s="12"/>
      <c r="R2" s="12"/>
      <c r="S2" s="12"/>
      <c r="T2" s="12"/>
      <c r="U2" s="12"/>
      <c r="V2" s="12"/>
      <c r="W2" s="13"/>
    </row>
    <row r="3" spans="2:23" ht="23">
      <c r="B3" s="14"/>
      <c r="C3" s="15" t="s">
        <v>9</v>
      </c>
      <c r="D3" s="15"/>
      <c r="E3" s="16"/>
      <c r="F3" s="16"/>
      <c r="G3" s="17" t="s">
        <v>2914</v>
      </c>
      <c r="H3" s="16"/>
      <c r="I3" s="16"/>
      <c r="J3" s="16"/>
      <c r="K3" s="16"/>
      <c r="L3" s="16"/>
      <c r="M3" s="16"/>
      <c r="N3" s="16"/>
      <c r="O3" s="16"/>
      <c r="P3" s="16"/>
      <c r="Q3" s="16"/>
      <c r="R3" s="16"/>
      <c r="S3" s="16"/>
      <c r="T3" s="16"/>
      <c r="U3" s="16"/>
      <c r="V3" s="16"/>
      <c r="W3" s="18"/>
    </row>
    <row r="4" spans="2:23" ht="23">
      <c r="B4" s="14"/>
      <c r="C4" s="15" t="s">
        <v>11</v>
      </c>
      <c r="D4" s="15"/>
      <c r="E4" s="16"/>
      <c r="F4" s="16"/>
      <c r="G4" s="775" t="s">
        <v>351</v>
      </c>
      <c r="H4" s="775"/>
      <c r="I4" s="775"/>
      <c r="J4" s="775"/>
      <c r="K4" s="775"/>
      <c r="L4" s="775"/>
      <c r="M4" s="775"/>
      <c r="N4" s="775"/>
      <c r="O4" s="775"/>
      <c r="P4" s="775"/>
      <c r="Q4" s="775"/>
      <c r="R4" s="775"/>
      <c r="S4" s="775"/>
      <c r="T4" s="16"/>
      <c r="U4" s="16"/>
      <c r="V4" s="16"/>
      <c r="W4" s="18"/>
    </row>
    <row r="5" spans="2:23">
      <c r="B5" s="14"/>
      <c r="C5" s="16"/>
      <c r="D5" s="16"/>
      <c r="E5" s="16"/>
      <c r="F5" s="16"/>
      <c r="G5" s="776" t="s">
        <v>2915</v>
      </c>
      <c r="H5" s="776"/>
      <c r="I5" s="776"/>
      <c r="J5" s="776"/>
      <c r="K5" s="776"/>
      <c r="L5" s="776"/>
      <c r="M5" s="776"/>
      <c r="N5" s="776"/>
      <c r="O5" s="776"/>
      <c r="P5" s="776"/>
      <c r="Q5" s="776"/>
      <c r="R5" s="776"/>
      <c r="S5" s="776"/>
      <c r="T5" s="16"/>
      <c r="U5" s="16"/>
      <c r="V5" s="16"/>
      <c r="W5" s="18"/>
    </row>
    <row r="6" spans="2:23" ht="23">
      <c r="B6" s="14"/>
      <c r="C6" s="19" t="s">
        <v>346</v>
      </c>
      <c r="D6" s="19"/>
      <c r="E6" s="16"/>
      <c r="F6" s="16"/>
      <c r="G6" s="777"/>
      <c r="H6" s="777"/>
      <c r="I6" s="777"/>
      <c r="J6" s="777"/>
      <c r="K6" s="777"/>
      <c r="L6" s="777"/>
      <c r="M6" s="777"/>
      <c r="N6" s="777"/>
      <c r="O6" s="777"/>
      <c r="P6" s="777"/>
      <c r="Q6" s="777"/>
      <c r="R6" s="777"/>
      <c r="S6" s="777"/>
      <c r="T6" s="16"/>
      <c r="U6" s="16"/>
      <c r="V6" s="16"/>
      <c r="W6" s="18"/>
    </row>
    <row r="7" spans="2:23">
      <c r="B7" s="14"/>
      <c r="C7" s="16"/>
      <c r="D7" s="16"/>
      <c r="E7" s="16"/>
      <c r="F7" s="16"/>
      <c r="G7" s="16"/>
      <c r="H7" s="16"/>
      <c r="I7" s="16"/>
      <c r="J7" s="16"/>
      <c r="K7" s="16"/>
      <c r="L7" s="16"/>
      <c r="M7" s="16"/>
      <c r="N7" s="16"/>
      <c r="O7" s="16"/>
      <c r="P7" s="16"/>
      <c r="Q7" s="16"/>
      <c r="R7" s="16"/>
      <c r="S7" s="16"/>
      <c r="T7" s="16"/>
      <c r="U7" s="16"/>
      <c r="V7" s="16"/>
      <c r="W7" s="18"/>
    </row>
    <row r="8" spans="2:23">
      <c r="B8" s="14"/>
      <c r="C8" s="51" t="s">
        <v>2916</v>
      </c>
      <c r="D8" s="51" t="s">
        <v>2917</v>
      </c>
      <c r="E8" s="51" t="s">
        <v>2918</v>
      </c>
      <c r="F8" s="51" t="s">
        <v>2919</v>
      </c>
      <c r="G8" s="51" t="s">
        <v>2920</v>
      </c>
      <c r="H8" s="51" t="s">
        <v>477</v>
      </c>
      <c r="I8" s="111" t="s">
        <v>557</v>
      </c>
      <c r="J8" s="111" t="s">
        <v>558</v>
      </c>
      <c r="K8" s="111" t="s">
        <v>559</v>
      </c>
      <c r="L8" s="111" t="s">
        <v>560</v>
      </c>
      <c r="M8" s="111" t="s">
        <v>561</v>
      </c>
      <c r="N8" s="111" t="s">
        <v>562</v>
      </c>
      <c r="O8" s="111" t="s">
        <v>563</v>
      </c>
      <c r="P8" s="111" t="s">
        <v>564</v>
      </c>
      <c r="Q8" s="111" t="s">
        <v>565</v>
      </c>
      <c r="R8" s="111" t="s">
        <v>566</v>
      </c>
      <c r="S8" s="111" t="s">
        <v>567</v>
      </c>
      <c r="T8" s="111" t="s">
        <v>568</v>
      </c>
      <c r="U8" s="16"/>
      <c r="V8" s="51" t="s">
        <v>280</v>
      </c>
      <c r="W8" s="18"/>
    </row>
    <row r="9" spans="2:23">
      <c r="B9" s="14"/>
      <c r="C9" s="48" t="s">
        <v>2921</v>
      </c>
      <c r="D9" s="34" t="s">
        <v>2922</v>
      </c>
      <c r="E9" s="10" t="s">
        <v>2923</v>
      </c>
      <c r="F9" s="177">
        <v>314.01299999999998</v>
      </c>
      <c r="G9" s="69">
        <f>SUM(I9:T9)</f>
        <v>0</v>
      </c>
      <c r="H9" s="10" t="s">
        <v>571</v>
      </c>
      <c r="I9" s="86"/>
      <c r="J9" s="86"/>
      <c r="K9" s="86"/>
      <c r="L9" s="86"/>
      <c r="M9" s="86"/>
      <c r="N9" s="86"/>
      <c r="O9" s="86"/>
      <c r="P9" s="86"/>
      <c r="Q9" s="86"/>
      <c r="R9" s="86"/>
      <c r="S9" s="86"/>
      <c r="T9" s="86"/>
      <c r="U9" s="110"/>
      <c r="V9" s="229" t="s">
        <v>2924</v>
      </c>
      <c r="W9" s="18" t="s">
        <v>1604</v>
      </c>
    </row>
    <row r="10" spans="2:23">
      <c r="B10" s="14"/>
      <c r="C10" s="16"/>
      <c r="D10" s="16"/>
      <c r="E10" s="110"/>
      <c r="F10" s="16"/>
      <c r="G10" s="16"/>
      <c r="H10" s="16"/>
      <c r="I10" s="110"/>
      <c r="J10" s="110"/>
      <c r="K10" s="110"/>
      <c r="L10" s="110"/>
      <c r="M10" s="110"/>
      <c r="N10" s="110"/>
      <c r="O10" s="110"/>
      <c r="P10" s="110"/>
      <c r="Q10" s="110"/>
      <c r="R10" s="110"/>
      <c r="S10" s="110"/>
      <c r="T10" s="110"/>
      <c r="U10" s="110"/>
      <c r="V10" s="16"/>
      <c r="W10" s="18" t="s">
        <v>1604</v>
      </c>
    </row>
    <row r="11" spans="2:23">
      <c r="B11" s="14"/>
      <c r="C11" s="48" t="s">
        <v>2925</v>
      </c>
      <c r="D11" s="10" t="s">
        <v>2926</v>
      </c>
      <c r="E11" s="10" t="s">
        <v>2923</v>
      </c>
      <c r="F11" s="177">
        <v>990.05</v>
      </c>
      <c r="G11" s="69">
        <f>SUM(I11:T11)</f>
        <v>0</v>
      </c>
      <c r="H11" s="10" t="s">
        <v>571</v>
      </c>
      <c r="I11" s="86"/>
      <c r="J11" s="86"/>
      <c r="K11" s="86"/>
      <c r="L11" s="86"/>
      <c r="M11" s="86"/>
      <c r="N11" s="86"/>
      <c r="O11" s="86"/>
      <c r="P11" s="86"/>
      <c r="Q11" s="86"/>
      <c r="R11" s="86"/>
      <c r="S11" s="86"/>
      <c r="T11" s="86"/>
      <c r="U11" s="110"/>
      <c r="V11" s="229" t="s">
        <v>2927</v>
      </c>
      <c r="W11" s="18" t="s">
        <v>1604</v>
      </c>
    </row>
    <row r="12" spans="2:23">
      <c r="B12" s="14"/>
      <c r="C12" s="16"/>
      <c r="D12" s="16"/>
      <c r="E12" s="110"/>
      <c r="F12" s="16"/>
      <c r="G12" s="16"/>
      <c r="H12" s="16"/>
      <c r="I12" s="110"/>
      <c r="J12" s="110"/>
      <c r="K12" s="110"/>
      <c r="L12" s="110"/>
      <c r="M12" s="110"/>
      <c r="N12" s="110"/>
      <c r="O12" s="110"/>
      <c r="P12" s="110"/>
      <c r="Q12" s="110"/>
      <c r="R12" s="110"/>
      <c r="S12" s="110"/>
      <c r="T12" s="110"/>
      <c r="U12" s="110"/>
      <c r="V12" s="110"/>
      <c r="W12" s="18"/>
    </row>
    <row r="13" spans="2:23" ht="23">
      <c r="B13" s="14"/>
      <c r="C13" s="19" t="s">
        <v>2928</v>
      </c>
      <c r="D13" s="19"/>
      <c r="E13" s="110"/>
      <c r="F13" s="16"/>
      <c r="G13" s="16"/>
      <c r="H13" s="16"/>
      <c r="I13" s="110"/>
      <c r="J13" s="110"/>
      <c r="K13" s="110"/>
      <c r="L13" s="110"/>
      <c r="M13" s="110"/>
      <c r="N13" s="110"/>
      <c r="O13" s="110"/>
      <c r="P13" s="110"/>
      <c r="Q13" s="110"/>
      <c r="R13" s="110"/>
      <c r="S13" s="110"/>
      <c r="T13" s="110"/>
      <c r="U13" s="110"/>
      <c r="V13" s="110"/>
      <c r="W13" s="18"/>
    </row>
    <row r="14" spans="2:23">
      <c r="B14" s="14"/>
      <c r="C14" s="16"/>
      <c r="D14" s="16"/>
      <c r="E14" s="110"/>
      <c r="F14" s="16"/>
      <c r="G14" s="16"/>
      <c r="H14" s="16"/>
      <c r="I14" s="110"/>
      <c r="J14" s="110"/>
      <c r="K14" s="110"/>
      <c r="L14" s="110"/>
      <c r="M14" s="110"/>
      <c r="N14" s="110"/>
      <c r="O14" s="110"/>
      <c r="P14" s="110"/>
      <c r="Q14" s="110"/>
      <c r="R14" s="110"/>
      <c r="S14" s="110"/>
      <c r="T14" s="110"/>
      <c r="U14" s="110"/>
      <c r="V14" s="110"/>
      <c r="W14" s="18"/>
    </row>
    <row r="15" spans="2:23">
      <c r="B15" s="14"/>
      <c r="C15" s="51" t="s">
        <v>2929</v>
      </c>
      <c r="D15" s="51" t="s">
        <v>2917</v>
      </c>
      <c r="E15" s="51" t="s">
        <v>2930</v>
      </c>
      <c r="F15" s="51" t="s">
        <v>2919</v>
      </c>
      <c r="G15" s="51" t="s">
        <v>2920</v>
      </c>
      <c r="H15" s="51" t="s">
        <v>477</v>
      </c>
      <c r="I15" s="111" t="s">
        <v>557</v>
      </c>
      <c r="J15" s="111" t="s">
        <v>558</v>
      </c>
      <c r="K15" s="111" t="s">
        <v>559</v>
      </c>
      <c r="L15" s="111" t="s">
        <v>560</v>
      </c>
      <c r="M15" s="111" t="s">
        <v>561</v>
      </c>
      <c r="N15" s="111" t="s">
        <v>562</v>
      </c>
      <c r="O15" s="111" t="s">
        <v>563</v>
      </c>
      <c r="P15" s="111" t="s">
        <v>564</v>
      </c>
      <c r="Q15" s="111" t="s">
        <v>565</v>
      </c>
      <c r="R15" s="111" t="s">
        <v>566</v>
      </c>
      <c r="S15" s="111" t="s">
        <v>567</v>
      </c>
      <c r="T15" s="111" t="s">
        <v>568</v>
      </c>
      <c r="U15" s="16"/>
      <c r="V15" s="51" t="s">
        <v>280</v>
      </c>
      <c r="W15" s="18"/>
    </row>
    <row r="16" spans="2:23">
      <c r="B16" s="14"/>
      <c r="C16" s="10" t="s">
        <v>2931</v>
      </c>
      <c r="D16" s="34" t="s">
        <v>2922</v>
      </c>
      <c r="E16" s="10" t="s">
        <v>2932</v>
      </c>
      <c r="F16" s="177"/>
      <c r="G16" s="69">
        <f>SUM(I16:T16)</f>
        <v>0</v>
      </c>
      <c r="H16" s="34" t="s">
        <v>349</v>
      </c>
      <c r="I16" s="86"/>
      <c r="J16" s="86"/>
      <c r="K16" s="86"/>
      <c r="L16" s="86"/>
      <c r="M16" s="86"/>
      <c r="N16" s="86"/>
      <c r="O16" s="86"/>
      <c r="P16" s="86"/>
      <c r="Q16" s="86"/>
      <c r="R16" s="86"/>
      <c r="S16" s="86"/>
      <c r="T16" s="86"/>
      <c r="U16" s="110"/>
      <c r="V16" s="53"/>
      <c r="W16" s="18"/>
    </row>
    <row r="17" spans="2:23">
      <c r="B17" s="14"/>
      <c r="C17" s="10" t="s">
        <v>349</v>
      </c>
      <c r="D17" s="34" t="s">
        <v>349</v>
      </c>
      <c r="E17" s="10" t="s">
        <v>349</v>
      </c>
      <c r="F17" s="177"/>
      <c r="G17" s="69">
        <f>SUM(I17:T17)</f>
        <v>0</v>
      </c>
      <c r="H17" s="34" t="s">
        <v>349</v>
      </c>
      <c r="I17" s="86"/>
      <c r="J17" s="86"/>
      <c r="K17" s="86"/>
      <c r="L17" s="86"/>
      <c r="M17" s="86"/>
      <c r="N17" s="86"/>
      <c r="O17" s="86"/>
      <c r="P17" s="86"/>
      <c r="Q17" s="86"/>
      <c r="R17" s="86"/>
      <c r="S17" s="86"/>
      <c r="T17" s="86"/>
      <c r="U17" s="110"/>
      <c r="V17" s="53"/>
      <c r="W17" s="18"/>
    </row>
    <row r="18" spans="2:23">
      <c r="B18" s="14"/>
      <c r="C18" s="10" t="s">
        <v>349</v>
      </c>
      <c r="D18" s="34" t="s">
        <v>349</v>
      </c>
      <c r="E18" s="10" t="s">
        <v>349</v>
      </c>
      <c r="F18" s="177"/>
      <c r="G18" s="69">
        <f>SUM(I18:T18)</f>
        <v>0</v>
      </c>
      <c r="H18" s="34" t="s">
        <v>349</v>
      </c>
      <c r="I18" s="86"/>
      <c r="J18" s="86"/>
      <c r="K18" s="86"/>
      <c r="L18" s="86"/>
      <c r="M18" s="86"/>
      <c r="N18" s="86"/>
      <c r="O18" s="86"/>
      <c r="P18" s="86"/>
      <c r="Q18" s="86"/>
      <c r="R18" s="86"/>
      <c r="S18" s="86"/>
      <c r="T18" s="86"/>
      <c r="U18" s="110"/>
      <c r="V18" s="53"/>
      <c r="W18" s="18"/>
    </row>
    <row r="19" spans="2:23">
      <c r="B19" s="14"/>
      <c r="C19" s="10" t="s">
        <v>349</v>
      </c>
      <c r="D19" s="34" t="s">
        <v>349</v>
      </c>
      <c r="E19" s="10" t="s">
        <v>349</v>
      </c>
      <c r="F19" s="177"/>
      <c r="G19" s="69">
        <f>SUM(I19:T19)</f>
        <v>0</v>
      </c>
      <c r="H19" s="34" t="s">
        <v>349</v>
      </c>
      <c r="I19" s="86"/>
      <c r="J19" s="86"/>
      <c r="K19" s="86"/>
      <c r="L19" s="86"/>
      <c r="M19" s="86"/>
      <c r="N19" s="86"/>
      <c r="O19" s="86"/>
      <c r="P19" s="86"/>
      <c r="Q19" s="86"/>
      <c r="R19" s="86"/>
      <c r="S19" s="86"/>
      <c r="T19" s="86"/>
      <c r="U19" s="110"/>
      <c r="V19" s="53"/>
      <c r="W19" s="18"/>
    </row>
    <row r="20" spans="2:23">
      <c r="B20" s="14"/>
      <c r="C20" s="10" t="s">
        <v>349</v>
      </c>
      <c r="D20" s="34" t="s">
        <v>349</v>
      </c>
      <c r="E20" s="10" t="s">
        <v>349</v>
      </c>
      <c r="F20" s="177"/>
      <c r="G20" s="69">
        <f>SUM(I20:T20)</f>
        <v>0</v>
      </c>
      <c r="H20" s="34" t="s">
        <v>349</v>
      </c>
      <c r="I20" s="86"/>
      <c r="J20" s="86"/>
      <c r="K20" s="86"/>
      <c r="L20" s="86"/>
      <c r="M20" s="86"/>
      <c r="N20" s="86"/>
      <c r="O20" s="86"/>
      <c r="P20" s="86"/>
      <c r="Q20" s="86"/>
      <c r="R20" s="86"/>
      <c r="S20" s="86"/>
      <c r="T20" s="86"/>
      <c r="U20" s="110"/>
      <c r="V20" s="53"/>
      <c r="W20" s="18"/>
    </row>
    <row r="21" spans="2:23">
      <c r="B21" s="21"/>
      <c r="C21" s="2"/>
      <c r="D21" s="2"/>
      <c r="E21" s="2"/>
      <c r="F21" s="2"/>
      <c r="G21" s="2"/>
      <c r="H21" s="2"/>
      <c r="I21" s="2"/>
      <c r="J21" s="2"/>
      <c r="K21" s="2"/>
      <c r="L21" s="2"/>
      <c r="M21" s="2"/>
      <c r="N21" s="2"/>
      <c r="O21" s="2"/>
      <c r="P21" s="2"/>
      <c r="Q21" s="2"/>
      <c r="R21" s="2"/>
      <c r="S21" s="2"/>
      <c r="T21" s="2"/>
      <c r="U21" s="2"/>
      <c r="V21" s="2"/>
      <c r="W21" s="20"/>
    </row>
    <row r="22" spans="2:23">
      <c r="B22" s="23"/>
      <c r="C22" s="23"/>
      <c r="D22" s="23"/>
      <c r="E22" s="23"/>
      <c r="F22" s="23"/>
      <c r="G22" s="23"/>
      <c r="H22" s="23"/>
      <c r="I22" s="23"/>
      <c r="J22" s="23"/>
      <c r="K22" s="23"/>
      <c r="L22" s="23"/>
      <c r="M22" s="23"/>
      <c r="N22" s="23"/>
      <c r="O22" s="23"/>
      <c r="P22" s="23"/>
      <c r="Q22" s="23"/>
      <c r="R22" s="23"/>
      <c r="S22" s="23"/>
      <c r="T22" s="23"/>
      <c r="U22" s="23"/>
      <c r="V22" s="23"/>
      <c r="W22" s="23"/>
    </row>
    <row r="23" spans="2:23">
      <c r="B23" s="129" t="s">
        <v>1490</v>
      </c>
      <c r="C23" s="91" t="s">
        <v>2933</v>
      </c>
      <c r="D23" s="91"/>
      <c r="E23" s="23"/>
      <c r="F23" s="23"/>
      <c r="G23" s="23"/>
      <c r="H23" s="23"/>
      <c r="I23" s="23"/>
      <c r="J23" s="23"/>
      <c r="K23" s="23"/>
      <c r="L23" s="23"/>
      <c r="M23" s="23"/>
      <c r="N23" s="23"/>
      <c r="O23" s="23"/>
      <c r="P23" s="23"/>
      <c r="Q23" s="23"/>
      <c r="R23" s="23"/>
      <c r="S23" s="23"/>
      <c r="T23" s="23"/>
      <c r="U23" s="23"/>
      <c r="V23" s="23"/>
      <c r="W23" s="23"/>
    </row>
    <row r="24" spans="2:23">
      <c r="B24" s="23"/>
      <c r="C24" s="91" t="s">
        <v>2934</v>
      </c>
      <c r="D24" s="91"/>
      <c r="E24" s="23"/>
      <c r="F24" s="23"/>
      <c r="G24" s="23"/>
      <c r="H24" s="23"/>
      <c r="I24" s="23"/>
      <c r="J24" s="23"/>
      <c r="K24" s="23"/>
      <c r="L24" s="23"/>
      <c r="M24" s="23"/>
      <c r="N24" s="23"/>
      <c r="O24" s="23"/>
      <c r="P24" s="23"/>
      <c r="Q24" s="23"/>
      <c r="R24" s="23"/>
      <c r="S24" s="23"/>
      <c r="T24" s="23"/>
      <c r="U24" s="23"/>
      <c r="V24" s="23"/>
      <c r="W24" s="23"/>
    </row>
    <row r="25" spans="2:23">
      <c r="B25" s="23"/>
      <c r="C25" s="91" t="s">
        <v>2935</v>
      </c>
      <c r="D25" s="91"/>
      <c r="E25" s="23"/>
      <c r="F25" s="23"/>
      <c r="G25" s="23"/>
      <c r="H25" s="23"/>
      <c r="I25" s="23"/>
      <c r="J25" s="23"/>
      <c r="K25" s="23"/>
      <c r="L25" s="23"/>
      <c r="M25" s="23"/>
      <c r="N25" s="23"/>
      <c r="O25" s="23"/>
      <c r="P25" s="23"/>
      <c r="Q25" s="23"/>
      <c r="R25" s="23"/>
      <c r="S25" s="23"/>
      <c r="T25" s="23"/>
      <c r="U25" s="23"/>
      <c r="V25" s="23"/>
      <c r="W25" s="23"/>
    </row>
    <row r="26" spans="2:23">
      <c r="B26" s="23"/>
      <c r="C26" s="91"/>
      <c r="D26" s="91"/>
      <c r="E26" s="23"/>
      <c r="F26" s="23"/>
      <c r="G26" s="23"/>
      <c r="H26" s="23"/>
      <c r="I26" s="23"/>
      <c r="J26" s="23"/>
      <c r="K26" s="23"/>
      <c r="L26" s="23"/>
      <c r="M26" s="23"/>
      <c r="N26" s="23"/>
      <c r="O26" s="23"/>
      <c r="P26" s="23"/>
      <c r="Q26" s="23"/>
      <c r="R26" s="23"/>
      <c r="S26" s="23"/>
      <c r="T26" s="23"/>
      <c r="U26" s="23"/>
      <c r="V26" s="23"/>
      <c r="W26" s="23"/>
    </row>
    <row r="27" spans="2:23">
      <c r="B27" s="129" t="s">
        <v>2936</v>
      </c>
      <c r="C27" s="91" t="s">
        <v>2937</v>
      </c>
      <c r="D27" s="91"/>
      <c r="E27" s="23"/>
      <c r="F27" s="23"/>
      <c r="G27" s="23"/>
      <c r="H27" s="23"/>
      <c r="I27" s="23"/>
      <c r="J27" s="23"/>
      <c r="K27" s="23"/>
      <c r="L27" s="23"/>
      <c r="M27" s="23"/>
      <c r="N27" s="23"/>
      <c r="O27" s="23"/>
      <c r="P27" s="23"/>
      <c r="Q27" s="23"/>
      <c r="R27" s="23"/>
      <c r="S27" s="23"/>
      <c r="T27" s="23"/>
      <c r="U27" s="23"/>
      <c r="V27" s="23"/>
      <c r="W27" s="23"/>
    </row>
    <row r="28" spans="2:23">
      <c r="B28" s="23"/>
      <c r="C28" s="91" t="s">
        <v>2938</v>
      </c>
      <c r="D28" s="91"/>
      <c r="E28" s="23"/>
      <c r="F28" s="23"/>
      <c r="G28" s="23"/>
      <c r="H28" s="23"/>
      <c r="I28" s="23"/>
      <c r="J28" s="23"/>
      <c r="K28" s="23"/>
      <c r="L28" s="23"/>
      <c r="M28" s="23"/>
      <c r="N28" s="23"/>
      <c r="O28" s="23"/>
      <c r="P28" s="23"/>
      <c r="Q28" s="23"/>
      <c r="R28" s="23"/>
      <c r="S28" s="23"/>
      <c r="T28" s="23"/>
      <c r="U28" s="23"/>
      <c r="V28" s="23"/>
      <c r="W28" s="23"/>
    </row>
    <row r="29" spans="2:23">
      <c r="B29" s="23"/>
      <c r="C29" s="91" t="s">
        <v>2939</v>
      </c>
      <c r="D29" s="91"/>
      <c r="E29" s="23"/>
      <c r="F29" s="23"/>
      <c r="G29" s="23"/>
      <c r="H29" s="23"/>
      <c r="I29" s="23"/>
      <c r="J29" s="23"/>
      <c r="K29" s="23"/>
      <c r="L29" s="23"/>
      <c r="M29" s="23"/>
      <c r="N29" s="23"/>
      <c r="O29" s="23"/>
      <c r="P29" s="23"/>
      <c r="Q29" s="23"/>
      <c r="R29" s="23"/>
      <c r="S29" s="23"/>
      <c r="T29" s="23"/>
      <c r="U29" s="23"/>
      <c r="V29" s="23"/>
      <c r="W29" s="23"/>
    </row>
    <row r="30" spans="2:23">
      <c r="B30" s="23"/>
      <c r="C30" s="91" t="s">
        <v>2940</v>
      </c>
      <c r="D30" s="91"/>
      <c r="E30" s="23"/>
      <c r="F30" s="23"/>
      <c r="G30" s="23"/>
      <c r="H30" s="23"/>
      <c r="I30" s="23"/>
      <c r="J30" s="23"/>
      <c r="K30" s="23"/>
      <c r="L30" s="23"/>
      <c r="M30" s="23"/>
      <c r="N30" s="23"/>
      <c r="O30" s="23"/>
      <c r="P30" s="23"/>
      <c r="Q30" s="23"/>
      <c r="R30" s="23"/>
      <c r="S30" s="23"/>
      <c r="T30" s="23"/>
      <c r="U30" s="23"/>
      <c r="V30" s="23"/>
      <c r="W30" s="23"/>
    </row>
    <row r="31" spans="2:23">
      <c r="B31" s="23"/>
      <c r="C31" s="23"/>
      <c r="D31" s="23"/>
      <c r="E31" s="23"/>
      <c r="F31" s="23"/>
      <c r="G31" s="23"/>
      <c r="H31" s="23"/>
      <c r="I31" s="23"/>
      <c r="J31" s="23"/>
      <c r="K31" s="23"/>
      <c r="L31" s="23"/>
      <c r="M31" s="23"/>
      <c r="N31" s="23"/>
      <c r="O31" s="23"/>
      <c r="P31" s="23"/>
      <c r="Q31" s="23"/>
      <c r="R31" s="23"/>
      <c r="S31" s="23"/>
      <c r="T31" s="23"/>
      <c r="U31" s="23"/>
      <c r="V31" s="23"/>
      <c r="W31" s="23"/>
    </row>
    <row r="32" spans="2:23" ht="18">
      <c r="C32" s="24" t="s">
        <v>635</v>
      </c>
      <c r="D32" s="24"/>
    </row>
    <row r="34" spans="3:3">
      <c r="C34" s="1" t="s">
        <v>2941</v>
      </c>
    </row>
  </sheetData>
  <mergeCells count="3">
    <mergeCell ref="G4:S4"/>
    <mergeCell ref="G5:S5"/>
    <mergeCell ref="G6:S6"/>
  </mergeCells>
  <conditionalFormatting sqref="C16:E20">
    <cfRule type="cellIs" dxfId="13" priority="5" operator="equal">
      <formula>"[select]"</formula>
    </cfRule>
    <cfRule type="cellIs" dxfId="12" priority="6" operator="equal">
      <formula>""</formula>
    </cfRule>
  </conditionalFormatting>
  <conditionalFormatting sqref="D9:E9">
    <cfRule type="cellIs" dxfId="11" priority="3" operator="equal">
      <formula>"[select]"</formula>
    </cfRule>
    <cfRule type="cellIs" dxfId="10" priority="4" operator="equal">
      <formula>""</formula>
    </cfRule>
  </conditionalFormatting>
  <conditionalFormatting sqref="D11:E11">
    <cfRule type="cellIs" dxfId="9" priority="1" operator="equal">
      <formula>"[select]"</formula>
    </cfRule>
    <cfRule type="cellIs" dxfId="8" priority="2" operator="equal">
      <formula>""</formula>
    </cfRule>
  </conditionalFormatting>
  <conditionalFormatting sqref="H9">
    <cfRule type="cellIs" dxfId="7" priority="13" operator="equal">
      <formula>"[select]"</formula>
    </cfRule>
    <cfRule type="cellIs" dxfId="6" priority="14" operator="equal">
      <formula>""</formula>
    </cfRule>
  </conditionalFormatting>
  <conditionalFormatting sqref="H11">
    <cfRule type="cellIs" dxfId="5" priority="11" operator="equal">
      <formula>"[select]"</formula>
    </cfRule>
    <cfRule type="cellIs" dxfId="4" priority="12" operator="equal">
      <formula>""</formula>
    </cfRule>
  </conditionalFormatting>
  <conditionalFormatting sqref="H16:H20">
    <cfRule type="cellIs" dxfId="3" priority="21" operator="equal">
      <formula>"[select]"</formula>
    </cfRule>
    <cfRule type="cellIs" dxfId="2" priority="22" operator="equal">
      <formula>""</formula>
    </cfRule>
  </conditionalFormatting>
  <dataValidations count="7">
    <dataValidation type="list" allowBlank="1" showInputMessage="1" sqref="H10" xr:uid="{00000000-0002-0000-2900-000000000000}">
      <formula1>"[select],tonnes,m3"</formula1>
    </dataValidation>
    <dataValidation type="list" allowBlank="1" showInputMessage="1" sqref="E9 E11" xr:uid="{97C2CAB3-35B8-4932-A736-4C13F8AD8E55}">
      <formula1>"[select],Unspecified,Municipal,Industrial,Construction"</formula1>
    </dataValidation>
    <dataValidation type="list" allowBlank="1" showInputMessage="1" sqref="D16:D20 D9 D11" xr:uid="{197ECFDE-3720-4794-AB46-293655EE79D3}">
      <formula1>"[select],On-site,Off-site"</formula1>
    </dataValidation>
    <dataValidation type="list" allowBlank="1" showInputMessage="1" sqref="C16:C20" xr:uid="{5504D33A-0F05-4424-971F-162052DAC483}">
      <formula1>"[select],Destruction (includes Incineration),Landfill,Long term waste storage (&gt;12 months),Underground Injection/Deep Well Injection,Sewage Facility,Treatment,Recycling,Reuse,Composting or Bioremediation,Other (please specify)"</formula1>
    </dataValidation>
    <dataValidation type="list" allowBlank="1" showInputMessage="1" sqref="H11 H9" xr:uid="{FB9B9279-3185-462C-9245-59F48F36C3F3}">
      <formula1>"[select],kg,Tonne,m³"</formula1>
    </dataValidation>
    <dataValidation type="list" allowBlank="1" showInputMessage="1" sqref="H16:H20" xr:uid="{4F506A4E-F440-400A-9143-450CEA4934C4}">
      <formula1>"[select],kg,Tonne,m³,kL,L"</formula1>
    </dataValidation>
    <dataValidation type="list" allowBlank="1" showInputMessage="1" sqref="E16:E20" xr:uid="{3B0E34C3-1350-45E3-9536-541034EBBC5D}">
      <formula1>"[select],Unspecified,Ash,Produced Formation Water,Timber,Tyres (for structural use),Tyres (for non-structural use),Sludge/solids,Septic waste,Waste water,Waste oil &amp; grease"</formula1>
    </dataValidation>
  </dataValidation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9">
    <tabColor theme="9"/>
    <pageSetUpPr fitToPage="1"/>
  </sheetPr>
  <dimension ref="A2:T31"/>
  <sheetViews>
    <sheetView zoomScale="85" zoomScaleNormal="85" workbookViewId="0">
      <selection activeCell="P37" sqref="P37"/>
    </sheetView>
  </sheetViews>
  <sheetFormatPr baseColWidth="10" defaultColWidth="9.1640625" defaultRowHeight="16"/>
  <cols>
    <col min="1" max="1" width="2.6640625" style="141" customWidth="1"/>
    <col min="2" max="2" width="2.6640625" style="1" customWidth="1"/>
    <col min="3" max="3" width="40.6640625" style="1" customWidth="1"/>
    <col min="4" max="4" width="2.5" style="1" customWidth="1"/>
    <col min="5" max="16" width="13.5" style="1" customWidth="1"/>
    <col min="17" max="17" width="2.5" style="1" customWidth="1"/>
    <col min="18" max="19" width="13.83203125" style="1" customWidth="1"/>
    <col min="20" max="21" width="2.6640625" style="1" customWidth="1"/>
    <col min="22" max="16384" width="9.1640625" style="1"/>
  </cols>
  <sheetData>
    <row r="2" spans="2:20">
      <c r="B2" s="11"/>
      <c r="C2" s="12"/>
      <c r="D2" s="12"/>
      <c r="E2" s="12"/>
      <c r="F2" s="12"/>
      <c r="G2" s="12"/>
      <c r="H2" s="12"/>
      <c r="I2" s="12"/>
      <c r="J2" s="12"/>
      <c r="K2" s="12"/>
      <c r="L2" s="12"/>
      <c r="M2" s="12"/>
      <c r="N2" s="12"/>
      <c r="O2" s="12"/>
      <c r="P2" s="12"/>
      <c r="Q2" s="12"/>
      <c r="R2" s="12"/>
      <c r="S2" s="12"/>
      <c r="T2" s="13"/>
    </row>
    <row r="3" spans="2:20" ht="23">
      <c r="B3" s="14"/>
      <c r="C3" s="15" t="s">
        <v>9</v>
      </c>
      <c r="D3" s="15"/>
      <c r="E3" s="179" t="s">
        <v>2942</v>
      </c>
      <c r="F3" s="16"/>
      <c r="G3" s="17"/>
      <c r="H3" s="17"/>
      <c r="I3" s="17"/>
      <c r="J3" s="17"/>
      <c r="K3" s="17"/>
      <c r="L3" s="16"/>
      <c r="M3" s="16"/>
      <c r="N3" s="16"/>
      <c r="O3" s="16"/>
      <c r="P3" s="16"/>
      <c r="Q3" s="16"/>
      <c r="R3" s="16"/>
      <c r="S3" s="16"/>
      <c r="T3" s="18"/>
    </row>
    <row r="4" spans="2:20" ht="23">
      <c r="B4" s="14"/>
      <c r="C4" s="15" t="s">
        <v>11</v>
      </c>
      <c r="D4" s="15"/>
      <c r="E4" s="17" t="s">
        <v>2943</v>
      </c>
      <c r="F4" s="16"/>
      <c r="G4" s="17"/>
      <c r="H4" s="17"/>
      <c r="I4" s="17"/>
      <c r="J4" s="17"/>
      <c r="K4" s="17"/>
      <c r="L4" s="16"/>
      <c r="M4" s="16"/>
      <c r="N4" s="16"/>
      <c r="O4" s="16"/>
      <c r="P4" s="16"/>
      <c r="Q4" s="16"/>
      <c r="R4" s="16"/>
      <c r="S4" s="16"/>
      <c r="T4" s="18"/>
    </row>
    <row r="5" spans="2:20">
      <c r="B5" s="14"/>
      <c r="C5" s="16"/>
      <c r="D5" s="16"/>
      <c r="E5" s="17" t="s">
        <v>2944</v>
      </c>
      <c r="F5" s="16"/>
      <c r="G5" s="17"/>
      <c r="H5" s="17"/>
      <c r="I5" s="17"/>
      <c r="J5" s="17"/>
      <c r="K5" s="17"/>
      <c r="L5" s="16"/>
      <c r="M5" s="16"/>
      <c r="N5" s="16"/>
      <c r="O5" s="16"/>
      <c r="P5" s="16"/>
      <c r="Q5" s="16"/>
      <c r="R5" s="16"/>
      <c r="S5" s="16"/>
      <c r="T5" s="18"/>
    </row>
    <row r="6" spans="2:20" ht="23">
      <c r="B6" s="14"/>
      <c r="C6" s="19" t="s">
        <v>49</v>
      </c>
      <c r="D6" s="19"/>
      <c r="E6" s="17"/>
      <c r="F6" s="16"/>
      <c r="G6" s="16"/>
      <c r="H6" s="16"/>
      <c r="I6" s="17"/>
      <c r="J6" s="16"/>
      <c r="K6" s="17"/>
      <c r="L6" s="16"/>
      <c r="M6" s="16"/>
      <c r="N6" s="16"/>
      <c r="O6" s="16"/>
      <c r="P6" s="16"/>
      <c r="Q6" s="16"/>
      <c r="R6" s="16"/>
      <c r="S6" s="16"/>
      <c r="T6" s="18"/>
    </row>
    <row r="7" spans="2:20">
      <c r="B7" s="14"/>
      <c r="C7" s="17"/>
      <c r="D7" s="17"/>
      <c r="E7" s="16"/>
      <c r="F7" s="16"/>
      <c r="G7" s="16"/>
      <c r="H7" s="16"/>
      <c r="I7" s="17"/>
      <c r="J7" s="16"/>
      <c r="K7" s="17"/>
      <c r="L7" s="16"/>
      <c r="M7" s="16"/>
      <c r="N7" s="16"/>
      <c r="O7" s="16"/>
      <c r="P7" s="16"/>
      <c r="Q7" s="16"/>
      <c r="R7" s="16"/>
      <c r="S7" s="16"/>
      <c r="T7" s="18"/>
    </row>
    <row r="8" spans="2:20" ht="18">
      <c r="B8" s="14"/>
      <c r="C8" s="94" t="s">
        <v>469</v>
      </c>
      <c r="D8" s="94"/>
      <c r="E8" s="16"/>
      <c r="F8" s="16"/>
      <c r="G8" s="16"/>
      <c r="H8" s="16"/>
      <c r="I8" s="17"/>
      <c r="J8" s="16"/>
      <c r="K8" s="17"/>
      <c r="L8" s="16"/>
      <c r="M8" s="16"/>
      <c r="N8" s="16"/>
      <c r="O8" s="16"/>
      <c r="P8" s="16"/>
      <c r="Q8" s="16"/>
      <c r="R8" s="16"/>
      <c r="S8" s="16"/>
      <c r="T8" s="18"/>
    </row>
    <row r="9" spans="2:20">
      <c r="B9" s="14"/>
      <c r="C9" s="17"/>
      <c r="D9" s="17"/>
      <c r="E9" s="16"/>
      <c r="F9" s="16"/>
      <c r="G9" s="16"/>
      <c r="H9" s="16"/>
      <c r="I9" s="17"/>
      <c r="J9" s="16"/>
      <c r="K9" s="17"/>
      <c r="L9" s="16"/>
      <c r="M9" s="16"/>
      <c r="N9" s="16"/>
      <c r="O9" s="16"/>
      <c r="P9" s="16"/>
      <c r="Q9" s="16"/>
      <c r="R9" s="16"/>
      <c r="S9" s="16"/>
      <c r="T9" s="18"/>
    </row>
    <row r="10" spans="2:20">
      <c r="B10" s="14"/>
      <c r="C10" s="10" t="s">
        <v>911</v>
      </c>
      <c r="D10" s="17"/>
      <c r="E10" s="111" t="s">
        <v>557</v>
      </c>
      <c r="F10" s="111" t="s">
        <v>558</v>
      </c>
      <c r="G10" s="111" t="s">
        <v>559</v>
      </c>
      <c r="H10" s="111" t="s">
        <v>560</v>
      </c>
      <c r="I10" s="111" t="s">
        <v>561</v>
      </c>
      <c r="J10" s="111" t="s">
        <v>562</v>
      </c>
      <c r="K10" s="111" t="s">
        <v>563</v>
      </c>
      <c r="L10" s="111" t="s">
        <v>564</v>
      </c>
      <c r="M10" s="111" t="s">
        <v>565</v>
      </c>
      <c r="N10" s="111" t="s">
        <v>566</v>
      </c>
      <c r="O10" s="111" t="s">
        <v>567</v>
      </c>
      <c r="P10" s="111" t="s">
        <v>568</v>
      </c>
      <c r="Q10" s="16"/>
      <c r="R10" s="51" t="s">
        <v>1579</v>
      </c>
      <c r="S10" s="51" t="s">
        <v>1580</v>
      </c>
      <c r="T10" s="18"/>
    </row>
    <row r="11" spans="2:20">
      <c r="B11" s="14"/>
      <c r="C11" s="95" t="s">
        <v>2945</v>
      </c>
      <c r="D11" s="17"/>
      <c r="E11" s="16"/>
      <c r="F11" s="16"/>
      <c r="G11" s="16"/>
      <c r="H11" s="16"/>
      <c r="I11" s="17"/>
      <c r="J11" s="16"/>
      <c r="K11" s="17"/>
      <c r="L11" s="16"/>
      <c r="M11" s="16"/>
      <c r="N11" s="16"/>
      <c r="O11" s="16"/>
      <c r="P11" s="16"/>
      <c r="Q11" s="16"/>
      <c r="R11" s="16"/>
      <c r="S11" s="16"/>
      <c r="T11" s="18"/>
    </row>
    <row r="12" spans="2:20">
      <c r="B12" s="14"/>
      <c r="C12" s="117" t="s">
        <v>2946</v>
      </c>
      <c r="D12" s="17"/>
      <c r="E12" s="97"/>
      <c r="F12" s="97"/>
      <c r="G12" s="97"/>
      <c r="H12" s="97"/>
      <c r="I12" s="97"/>
      <c r="J12" s="97"/>
      <c r="K12" s="97"/>
      <c r="L12" s="97"/>
      <c r="M12" s="97"/>
      <c r="N12" s="97"/>
      <c r="O12" s="97"/>
      <c r="P12" s="97"/>
      <c r="Q12" s="16"/>
      <c r="R12" s="162">
        <v>52533782</v>
      </c>
      <c r="S12" s="56">
        <f>SUM(E12:P12)</f>
        <v>0</v>
      </c>
      <c r="T12" s="18"/>
    </row>
    <row r="13" spans="2:20">
      <c r="B13" s="14"/>
      <c r="C13" s="95" t="s">
        <v>1243</v>
      </c>
      <c r="D13" s="17"/>
      <c r="E13" s="56">
        <f t="shared" ref="E13:P13" si="0">SUM(E12:E12)</f>
        <v>0</v>
      </c>
      <c r="F13" s="56">
        <f t="shared" si="0"/>
        <v>0</v>
      </c>
      <c r="G13" s="56">
        <f t="shared" si="0"/>
        <v>0</v>
      </c>
      <c r="H13" s="56">
        <f t="shared" si="0"/>
        <v>0</v>
      </c>
      <c r="I13" s="56">
        <f t="shared" si="0"/>
        <v>0</v>
      </c>
      <c r="J13" s="56">
        <f t="shared" si="0"/>
        <v>0</v>
      </c>
      <c r="K13" s="56">
        <f t="shared" si="0"/>
        <v>0</v>
      </c>
      <c r="L13" s="56">
        <f t="shared" si="0"/>
        <v>0</v>
      </c>
      <c r="M13" s="56">
        <f t="shared" si="0"/>
        <v>0</v>
      </c>
      <c r="N13" s="56">
        <f t="shared" si="0"/>
        <v>0</v>
      </c>
      <c r="O13" s="56">
        <f t="shared" si="0"/>
        <v>0</v>
      </c>
      <c r="P13" s="56">
        <f t="shared" si="0"/>
        <v>0</v>
      </c>
      <c r="Q13" s="16"/>
      <c r="R13" s="162">
        <v>52533782</v>
      </c>
      <c r="S13" s="56">
        <f>SUM(S12:S12)</f>
        <v>0</v>
      </c>
      <c r="T13" s="18"/>
    </row>
    <row r="14" spans="2:20">
      <c r="B14" s="14"/>
      <c r="C14" s="17"/>
      <c r="D14" s="17"/>
      <c r="E14" s="16"/>
      <c r="F14" s="16"/>
      <c r="G14" s="16"/>
      <c r="H14" s="16"/>
      <c r="I14" s="17"/>
      <c r="J14" s="16"/>
      <c r="K14" s="17"/>
      <c r="L14" s="16"/>
      <c r="M14" s="16"/>
      <c r="N14" s="16"/>
      <c r="O14" s="16"/>
      <c r="P14" s="16"/>
      <c r="Q14" s="16"/>
      <c r="R14" s="16"/>
      <c r="S14" s="16"/>
      <c r="T14" s="18"/>
    </row>
    <row r="15" spans="2:20">
      <c r="B15" s="14"/>
      <c r="C15" s="83" t="s">
        <v>2947</v>
      </c>
      <c r="D15" s="17"/>
      <c r="E15" s="97"/>
      <c r="F15" s="97"/>
      <c r="G15" s="97"/>
      <c r="H15" s="97"/>
      <c r="I15" s="97"/>
      <c r="J15" s="97"/>
      <c r="K15" s="97"/>
      <c r="L15" s="97"/>
      <c r="M15" s="97"/>
      <c r="N15" s="97"/>
      <c r="O15" s="97"/>
      <c r="P15" s="97"/>
      <c r="Q15" s="16"/>
      <c r="R15" s="162">
        <v>230800</v>
      </c>
      <c r="S15" s="56">
        <f>E15</f>
        <v>0</v>
      </c>
      <c r="T15" s="18"/>
    </row>
    <row r="16" spans="2:20">
      <c r="B16" s="14"/>
      <c r="C16" s="83" t="s">
        <v>2948</v>
      </c>
      <c r="D16" s="17"/>
      <c r="E16" s="97"/>
      <c r="F16" s="97"/>
      <c r="G16" s="97"/>
      <c r="H16" s="97"/>
      <c r="I16" s="97"/>
      <c r="J16" s="97"/>
      <c r="K16" s="97"/>
      <c r="L16" s="97"/>
      <c r="M16" s="97"/>
      <c r="N16" s="97"/>
      <c r="O16" s="97"/>
      <c r="P16" s="97"/>
      <c r="Q16" s="16"/>
      <c r="R16" s="162">
        <v>474905</v>
      </c>
      <c r="S16" s="56">
        <f>P16</f>
        <v>0</v>
      </c>
      <c r="T16" s="18"/>
    </row>
    <row r="17" spans="2:20">
      <c r="B17" s="14"/>
      <c r="C17" s="95" t="s">
        <v>2949</v>
      </c>
      <c r="D17" s="17"/>
      <c r="E17" s="56">
        <f>E16-E15</f>
        <v>0</v>
      </c>
      <c r="F17" s="56">
        <f t="shared" ref="F17:P17" si="1">F16-F15</f>
        <v>0</v>
      </c>
      <c r="G17" s="56">
        <f t="shared" si="1"/>
        <v>0</v>
      </c>
      <c r="H17" s="56">
        <f t="shared" si="1"/>
        <v>0</v>
      </c>
      <c r="I17" s="56">
        <f t="shared" si="1"/>
        <v>0</v>
      </c>
      <c r="J17" s="56">
        <f t="shared" si="1"/>
        <v>0</v>
      </c>
      <c r="K17" s="56">
        <f t="shared" si="1"/>
        <v>0</v>
      </c>
      <c r="L17" s="56">
        <f t="shared" si="1"/>
        <v>0</v>
      </c>
      <c r="M17" s="56">
        <f t="shared" si="1"/>
        <v>0</v>
      </c>
      <c r="N17" s="56">
        <f t="shared" si="1"/>
        <v>0</v>
      </c>
      <c r="O17" s="56">
        <f t="shared" si="1"/>
        <v>0</v>
      </c>
      <c r="P17" s="56">
        <f t="shared" si="1"/>
        <v>0</v>
      </c>
      <c r="Q17" s="16"/>
      <c r="R17" s="162">
        <v>244105</v>
      </c>
      <c r="S17" s="56">
        <f>S16-S15</f>
        <v>0</v>
      </c>
      <c r="T17" s="18"/>
    </row>
    <row r="18" spans="2:20">
      <c r="B18" s="14"/>
      <c r="C18" s="17"/>
      <c r="D18" s="17"/>
      <c r="E18" s="16"/>
      <c r="F18" s="16"/>
      <c r="G18" s="16"/>
      <c r="H18" s="16"/>
      <c r="I18" s="17"/>
      <c r="J18" s="16"/>
      <c r="K18" s="17"/>
      <c r="L18" s="16"/>
      <c r="M18" s="16"/>
      <c r="N18" s="16"/>
      <c r="O18" s="16"/>
      <c r="P18" s="16"/>
      <c r="Q18" s="16"/>
      <c r="R18" s="16"/>
      <c r="S18" s="16"/>
      <c r="T18" s="18"/>
    </row>
    <row r="19" spans="2:20">
      <c r="B19" s="14"/>
      <c r="C19" s="95" t="s">
        <v>2950</v>
      </c>
      <c r="D19" s="17"/>
      <c r="E19" s="16"/>
      <c r="F19" s="16"/>
      <c r="G19" s="16"/>
      <c r="H19" s="16"/>
      <c r="I19" s="17"/>
      <c r="J19" s="16"/>
      <c r="K19" s="17"/>
      <c r="L19" s="16"/>
      <c r="M19" s="16"/>
      <c r="N19" s="16"/>
      <c r="O19" s="16"/>
      <c r="P19" s="16"/>
      <c r="Q19" s="16"/>
      <c r="R19" s="16"/>
      <c r="S19" s="16"/>
      <c r="T19" s="18"/>
    </row>
    <row r="20" spans="2:20">
      <c r="B20" s="14"/>
      <c r="C20" s="117" t="s">
        <v>2951</v>
      </c>
      <c r="D20" s="17"/>
      <c r="E20" s="97"/>
      <c r="F20" s="97"/>
      <c r="G20" s="97"/>
      <c r="H20" s="97"/>
      <c r="I20" s="97"/>
      <c r="J20" s="97"/>
      <c r="K20" s="97"/>
      <c r="L20" s="97"/>
      <c r="M20" s="97"/>
      <c r="N20" s="97"/>
      <c r="O20" s="97"/>
      <c r="P20" s="97"/>
      <c r="Q20" s="16"/>
      <c r="R20" s="162">
        <v>52267437</v>
      </c>
      <c r="S20" s="56">
        <f>SUM(E20:P20)</f>
        <v>0</v>
      </c>
      <c r="T20" s="18"/>
    </row>
    <row r="21" spans="2:20">
      <c r="B21" s="14"/>
      <c r="C21" s="117" t="s">
        <v>300</v>
      </c>
      <c r="D21" s="17"/>
      <c r="E21" s="97"/>
      <c r="F21" s="97"/>
      <c r="G21" s="97"/>
      <c r="H21" s="97"/>
      <c r="I21" s="97"/>
      <c r="J21" s="97"/>
      <c r="K21" s="97"/>
      <c r="L21" s="97"/>
      <c r="M21" s="97"/>
      <c r="N21" s="97"/>
      <c r="O21" s="97"/>
      <c r="P21" s="97"/>
      <c r="Q21" s="16"/>
      <c r="R21" s="162">
        <v>0</v>
      </c>
      <c r="S21" s="56">
        <f>SUM(E21:P21)</f>
        <v>0</v>
      </c>
      <c r="T21" s="18"/>
    </row>
    <row r="22" spans="2:20">
      <c r="B22" s="14"/>
      <c r="C22" s="117" t="s">
        <v>2952</v>
      </c>
      <c r="D22" s="17"/>
      <c r="E22" s="97"/>
      <c r="F22" s="97"/>
      <c r="G22" s="97"/>
      <c r="H22" s="97"/>
      <c r="I22" s="97"/>
      <c r="J22" s="97"/>
      <c r="K22" s="97"/>
      <c r="L22" s="97"/>
      <c r="M22" s="97"/>
      <c r="N22" s="97"/>
      <c r="O22" s="97"/>
      <c r="P22" s="97"/>
      <c r="Q22" s="16"/>
      <c r="R22" s="162">
        <v>0</v>
      </c>
      <c r="S22" s="56">
        <f>SUM(E22:P22)</f>
        <v>0</v>
      </c>
      <c r="T22" s="18"/>
    </row>
    <row r="23" spans="2:20">
      <c r="B23" s="14"/>
      <c r="C23" s="95" t="s">
        <v>1243</v>
      </c>
      <c r="D23" s="17"/>
      <c r="E23" s="56">
        <f t="shared" ref="E23:P23" si="2">SUM(E20:E22)</f>
        <v>0</v>
      </c>
      <c r="F23" s="56">
        <f t="shared" si="2"/>
        <v>0</v>
      </c>
      <c r="G23" s="56">
        <f t="shared" si="2"/>
        <v>0</v>
      </c>
      <c r="H23" s="56">
        <f t="shared" si="2"/>
        <v>0</v>
      </c>
      <c r="I23" s="56">
        <f t="shared" si="2"/>
        <v>0</v>
      </c>
      <c r="J23" s="56">
        <f t="shared" si="2"/>
        <v>0</v>
      </c>
      <c r="K23" s="56">
        <f t="shared" si="2"/>
        <v>0</v>
      </c>
      <c r="L23" s="56">
        <f t="shared" si="2"/>
        <v>0</v>
      </c>
      <c r="M23" s="56">
        <f t="shared" si="2"/>
        <v>0</v>
      </c>
      <c r="N23" s="56">
        <f t="shared" si="2"/>
        <v>0</v>
      </c>
      <c r="O23" s="56">
        <f t="shared" si="2"/>
        <v>0</v>
      </c>
      <c r="P23" s="56">
        <f t="shared" si="2"/>
        <v>0</v>
      </c>
      <c r="Q23" s="16"/>
      <c r="R23" s="162">
        <v>52267437</v>
      </c>
      <c r="S23" s="56">
        <f>SUM(S20:S22)</f>
        <v>0</v>
      </c>
      <c r="T23" s="18"/>
    </row>
    <row r="24" spans="2:20">
      <c r="B24" s="14"/>
      <c r="C24" s="17"/>
      <c r="D24" s="17"/>
      <c r="E24" s="16"/>
      <c r="F24" s="16"/>
      <c r="G24" s="16"/>
      <c r="H24" s="16"/>
      <c r="I24" s="17"/>
      <c r="J24" s="16"/>
      <c r="K24" s="17"/>
      <c r="L24" s="16"/>
      <c r="M24" s="16"/>
      <c r="N24" s="16"/>
      <c r="O24" s="16"/>
      <c r="P24" s="16"/>
      <c r="Q24" s="16"/>
      <c r="R24" s="16"/>
      <c r="S24" s="16"/>
      <c r="T24" s="18"/>
    </row>
    <row r="25" spans="2:20">
      <c r="B25" s="14"/>
      <c r="C25" s="95" t="s">
        <v>2953</v>
      </c>
      <c r="D25" s="17"/>
      <c r="E25" s="56">
        <f t="shared" ref="E25:P25" si="3">E13-E23</f>
        <v>0</v>
      </c>
      <c r="F25" s="56">
        <f t="shared" si="3"/>
        <v>0</v>
      </c>
      <c r="G25" s="56">
        <f t="shared" si="3"/>
        <v>0</v>
      </c>
      <c r="H25" s="56">
        <f t="shared" si="3"/>
        <v>0</v>
      </c>
      <c r="I25" s="56">
        <f t="shared" si="3"/>
        <v>0</v>
      </c>
      <c r="J25" s="56">
        <f t="shared" si="3"/>
        <v>0</v>
      </c>
      <c r="K25" s="56">
        <f t="shared" si="3"/>
        <v>0</v>
      </c>
      <c r="L25" s="56">
        <f t="shared" si="3"/>
        <v>0</v>
      </c>
      <c r="M25" s="56">
        <f t="shared" si="3"/>
        <v>0</v>
      </c>
      <c r="N25" s="56">
        <f t="shared" si="3"/>
        <v>0</v>
      </c>
      <c r="O25" s="56">
        <f t="shared" si="3"/>
        <v>0</v>
      </c>
      <c r="P25" s="56">
        <f t="shared" si="3"/>
        <v>0</v>
      </c>
      <c r="Q25" s="16"/>
      <c r="R25" s="162">
        <v>266345</v>
      </c>
      <c r="S25" s="56">
        <f>S13-S23</f>
        <v>0</v>
      </c>
      <c r="T25" s="18"/>
    </row>
    <row r="26" spans="2:20">
      <c r="B26" s="14"/>
      <c r="C26" s="17"/>
      <c r="D26" s="17"/>
      <c r="E26" s="118" t="e">
        <f t="shared" ref="E26:P26" si="4">E25/E13</f>
        <v>#DIV/0!</v>
      </c>
      <c r="F26" s="118" t="e">
        <f t="shared" si="4"/>
        <v>#DIV/0!</v>
      </c>
      <c r="G26" s="118" t="e">
        <f t="shared" si="4"/>
        <v>#DIV/0!</v>
      </c>
      <c r="H26" s="118" t="e">
        <f t="shared" si="4"/>
        <v>#DIV/0!</v>
      </c>
      <c r="I26" s="118" t="e">
        <f t="shared" si="4"/>
        <v>#DIV/0!</v>
      </c>
      <c r="J26" s="118" t="e">
        <f t="shared" si="4"/>
        <v>#DIV/0!</v>
      </c>
      <c r="K26" s="118" t="e">
        <f t="shared" si="4"/>
        <v>#DIV/0!</v>
      </c>
      <c r="L26" s="118" t="e">
        <f t="shared" si="4"/>
        <v>#DIV/0!</v>
      </c>
      <c r="M26" s="118" t="e">
        <f t="shared" si="4"/>
        <v>#DIV/0!</v>
      </c>
      <c r="N26" s="118" t="e">
        <f t="shared" si="4"/>
        <v>#DIV/0!</v>
      </c>
      <c r="O26" s="118" t="e">
        <f t="shared" si="4"/>
        <v>#DIV/0!</v>
      </c>
      <c r="P26" s="118" t="e">
        <f t="shared" si="4"/>
        <v>#DIV/0!</v>
      </c>
      <c r="Q26" s="72"/>
      <c r="R26" s="431">
        <v>5.0699757348519094E-3</v>
      </c>
      <c r="S26" s="118" t="e">
        <f>S25/S13</f>
        <v>#DIV/0!</v>
      </c>
      <c r="T26" s="18"/>
    </row>
    <row r="27" spans="2:20">
      <c r="B27" s="14"/>
      <c r="C27" s="95" t="s">
        <v>2954</v>
      </c>
      <c r="D27" s="17"/>
      <c r="E27" s="56">
        <f t="shared" ref="E27:P27" si="5">E13-E17-E23</f>
        <v>0</v>
      </c>
      <c r="F27" s="56">
        <f t="shared" si="5"/>
        <v>0</v>
      </c>
      <c r="G27" s="56">
        <f t="shared" si="5"/>
        <v>0</v>
      </c>
      <c r="H27" s="56">
        <f t="shared" si="5"/>
        <v>0</v>
      </c>
      <c r="I27" s="56">
        <f t="shared" si="5"/>
        <v>0</v>
      </c>
      <c r="J27" s="56">
        <f t="shared" si="5"/>
        <v>0</v>
      </c>
      <c r="K27" s="56">
        <f t="shared" si="5"/>
        <v>0</v>
      </c>
      <c r="L27" s="56">
        <f t="shared" si="5"/>
        <v>0</v>
      </c>
      <c r="M27" s="56">
        <f t="shared" si="5"/>
        <v>0</v>
      </c>
      <c r="N27" s="56">
        <f t="shared" si="5"/>
        <v>0</v>
      </c>
      <c r="O27" s="56">
        <f t="shared" si="5"/>
        <v>0</v>
      </c>
      <c r="P27" s="56">
        <f t="shared" si="5"/>
        <v>0</v>
      </c>
      <c r="Q27" s="16"/>
      <c r="R27" s="162">
        <v>22240</v>
      </c>
      <c r="S27" s="56">
        <f>S13-S17-S23</f>
        <v>0</v>
      </c>
      <c r="T27" s="18"/>
    </row>
    <row r="28" spans="2:20">
      <c r="B28" s="14"/>
      <c r="C28" s="17"/>
      <c r="D28" s="17"/>
      <c r="E28" s="118" t="e">
        <f t="shared" ref="E28:P28" si="6">E27/E13</f>
        <v>#DIV/0!</v>
      </c>
      <c r="F28" s="118" t="e">
        <f t="shared" si="6"/>
        <v>#DIV/0!</v>
      </c>
      <c r="G28" s="118" t="e">
        <f t="shared" si="6"/>
        <v>#DIV/0!</v>
      </c>
      <c r="H28" s="118" t="e">
        <f t="shared" si="6"/>
        <v>#DIV/0!</v>
      </c>
      <c r="I28" s="118" t="e">
        <f t="shared" si="6"/>
        <v>#DIV/0!</v>
      </c>
      <c r="J28" s="118" t="e">
        <f t="shared" si="6"/>
        <v>#DIV/0!</v>
      </c>
      <c r="K28" s="118" t="e">
        <f t="shared" si="6"/>
        <v>#DIV/0!</v>
      </c>
      <c r="L28" s="118" t="e">
        <f t="shared" si="6"/>
        <v>#DIV/0!</v>
      </c>
      <c r="M28" s="118" t="e">
        <f t="shared" si="6"/>
        <v>#DIV/0!</v>
      </c>
      <c r="N28" s="118" t="e">
        <f t="shared" si="6"/>
        <v>#DIV/0!</v>
      </c>
      <c r="O28" s="118" t="e">
        <f t="shared" si="6"/>
        <v>#DIV/0!</v>
      </c>
      <c r="P28" s="118" t="e">
        <f t="shared" si="6"/>
        <v>#DIV/0!</v>
      </c>
      <c r="Q28" s="72"/>
      <c r="R28" s="431">
        <v>4.233466381689405E-4</v>
      </c>
      <c r="S28" s="118" t="e">
        <f>S27/S13</f>
        <v>#DIV/0!</v>
      </c>
      <c r="T28" s="18"/>
    </row>
    <row r="29" spans="2:20">
      <c r="B29" s="14"/>
      <c r="C29" s="16"/>
      <c r="D29" s="17"/>
      <c r="E29" s="16"/>
      <c r="F29" s="16"/>
      <c r="G29" s="16"/>
      <c r="H29" s="16"/>
      <c r="I29" s="16"/>
      <c r="J29" s="16"/>
      <c r="K29" s="16"/>
      <c r="L29" s="16"/>
      <c r="M29" s="16"/>
      <c r="N29" s="16"/>
      <c r="O29" s="16"/>
      <c r="P29" s="16"/>
      <c r="Q29" s="16"/>
      <c r="R29" s="16"/>
      <c r="S29" s="16"/>
      <c r="T29" s="18"/>
    </row>
    <row r="30" spans="2:20">
      <c r="B30" s="21"/>
      <c r="C30" s="2"/>
      <c r="D30" s="2"/>
      <c r="E30" s="2"/>
      <c r="F30" s="2"/>
      <c r="G30" s="2"/>
      <c r="H30" s="2"/>
      <c r="I30" s="2"/>
      <c r="J30" s="2"/>
      <c r="K30" s="2"/>
      <c r="L30" s="2"/>
      <c r="M30" s="2"/>
      <c r="N30" s="2"/>
      <c r="O30" s="2"/>
      <c r="P30" s="2"/>
      <c r="Q30" s="2"/>
      <c r="R30" s="2"/>
      <c r="S30" s="2"/>
      <c r="T30" s="20"/>
    </row>
    <row r="31" spans="2:20" ht="18">
      <c r="C31" s="24" t="s">
        <v>635</v>
      </c>
      <c r="D31" s="24"/>
    </row>
  </sheetData>
  <conditionalFormatting sqref="C10">
    <cfRule type="cellIs" dxfId="1" priority="3" operator="equal">
      <formula>"[select]"</formula>
    </cfRule>
    <cfRule type="cellIs" dxfId="0" priority="4" operator="equal">
      <formula>""</formula>
    </cfRule>
  </conditionalFormatting>
  <dataValidations count="1">
    <dataValidation type="list" allowBlank="1" showInputMessage="1" sqref="C10" xr:uid="{00000000-0002-0000-3400-000000000000}">
      <formula1>"[select],L,kL"</formula1>
    </dataValidation>
  </dataValidations>
  <pageMargins left="0.7" right="0.7" top="0.75" bottom="0.75" header="0.3" footer="0.3"/>
  <pageSetup scale="5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af94506-3ff1-43d6-9e3f-85cadfdc35af" xsi:nil="true"/>
    <_ip_UnifiedCompliancePolicyUIAction xmlns="http://schemas.microsoft.com/sharepoint/v3" xsi:nil="true"/>
    <lcf76f155ced4ddcb4097134ff3c332f xmlns="78a4dd2b-d589-4de1-a037-dcc0d56bda06">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1219E4E687DF4CB6AFC55D84728A65" ma:contentTypeVersion="18" ma:contentTypeDescription="Create a new document." ma:contentTypeScope="" ma:versionID="b7fe7eca73c6f5cb41b4934c32cd02b2">
  <xsd:schema xmlns:xsd="http://www.w3.org/2001/XMLSchema" xmlns:xs="http://www.w3.org/2001/XMLSchema" xmlns:p="http://schemas.microsoft.com/office/2006/metadata/properties" xmlns:ns1="http://schemas.microsoft.com/sharepoint/v3" xmlns:ns2="78a4dd2b-d589-4de1-a037-dcc0d56bda06" xmlns:ns3="5af94506-3ff1-43d6-9e3f-85cadfdc35af" targetNamespace="http://schemas.microsoft.com/office/2006/metadata/properties" ma:root="true" ma:fieldsID="4dfa4482c74fff932909a930ab93b2b8" ns1:_="" ns2:_="" ns3:_="">
    <xsd:import namespace="http://schemas.microsoft.com/sharepoint/v3"/>
    <xsd:import namespace="78a4dd2b-d589-4de1-a037-dcc0d56bda06"/>
    <xsd:import namespace="5af94506-3ff1-43d6-9e3f-85cadfdc35a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2:MediaLengthInSecond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a4dd2b-d589-4de1-a037-dcc0d56bda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1af00a2-c6c1-4593-9354-c16d9ee5272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f94506-3ff1-43d6-9e3f-85cadfdc35a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86f24a7-5077-49bb-ad6d-005276a7ab35}" ma:internalName="TaxCatchAll" ma:showField="CatchAllData" ma:web="5af94506-3ff1-43d6-9e3f-85cadfdc35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C7D463-C11B-4C87-A432-0FD58E805C00}">
  <ds:schemaRefs>
    <ds:schemaRef ds:uri="http://purl.org/dc/elements/1.1/"/>
    <ds:schemaRef ds:uri="http://schemas.microsoft.com/office/2006/metadata/properties"/>
    <ds:schemaRef ds:uri="http://schemas.openxmlformats.org/package/2006/metadata/core-properties"/>
    <ds:schemaRef ds:uri="http://purl.org/dc/terms/"/>
    <ds:schemaRef ds:uri="http://schemas.microsoft.com/office/infopath/2007/PartnerControls"/>
    <ds:schemaRef ds:uri="78a4dd2b-d589-4de1-a037-dcc0d56bda06"/>
    <ds:schemaRef ds:uri="http://schemas.microsoft.com/office/2006/documentManagement/types"/>
    <ds:schemaRef ds:uri="5af94506-3ff1-43d6-9e3f-85cadfdc35af"/>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E0D4315C-D1DC-4255-899F-30E1E2A374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8a4dd2b-d589-4de1-a037-dcc0d56bda06"/>
    <ds:schemaRef ds:uri="5af94506-3ff1-43d6-9e3f-85cadfdc35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C9F1B8-5AE0-4FEF-8E66-41FABC90A1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3</vt:i4>
      </vt:variant>
    </vt:vector>
  </HeadingPairs>
  <TitlesOfParts>
    <vt:vector size="24" baseType="lpstr">
      <vt:lpstr>DASHBOARD</vt:lpstr>
      <vt:lpstr>Data Source Tracking</vt:lpstr>
      <vt:lpstr>Site Attributes</vt:lpstr>
      <vt:lpstr>Additional Data Entry</vt:lpstr>
      <vt:lpstr>Cleaner Production</vt:lpstr>
      <vt:lpstr>01. Production Stats_VD-SB</vt:lpstr>
      <vt:lpstr>02. Fuel Tanks_JL</vt:lpstr>
      <vt:lpstr>03. Point Source Energy_RW</vt:lpstr>
      <vt:lpstr>04. Plant &amp; Equip - Diesel_JL</vt:lpstr>
      <vt:lpstr>05. Plant &amp; Equip - Other_RW</vt:lpstr>
      <vt:lpstr>06. Drilling and Explosives_PL</vt:lpstr>
      <vt:lpstr>07. Geology_VD</vt:lpstr>
      <vt:lpstr>08. Open Areas_PL</vt:lpstr>
      <vt:lpstr>09. Material Transfers_VD</vt:lpstr>
      <vt:lpstr>10. TSF_GG</vt:lpstr>
      <vt:lpstr>11. Leach Tanks &amp; Heap Leach_GG</vt:lpstr>
      <vt:lpstr>12. Materials and Chemicals_PL</vt:lpstr>
      <vt:lpstr>13. Discharge_SB</vt:lpstr>
      <vt:lpstr>14. Spills_SB</vt:lpstr>
      <vt:lpstr>15. Waste Transfers_SB</vt:lpstr>
      <vt:lpstr>Fuel Balance</vt:lpstr>
      <vt:lpstr>'08. Open Areas_PL'!OpenAreas</vt:lpstr>
      <vt:lpstr>tanks</vt:lpstr>
      <vt:lpstr>'04. Plant &amp; Equip - Diesel_JL'!VehicleClass</vt:lpstr>
    </vt:vector>
  </TitlesOfParts>
  <Manager/>
  <Company>Lenovo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 Guo</dc:creator>
  <cp:keywords/>
  <dc:description/>
  <cp:lastModifiedBy>Ken Ledger</cp:lastModifiedBy>
  <cp:revision/>
  <dcterms:created xsi:type="dcterms:W3CDTF">2011-06-21T04:48:47Z</dcterms:created>
  <dcterms:modified xsi:type="dcterms:W3CDTF">2026-01-29T22:05:22Z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0x010100081219E4E687DF4CB6AFC55D84728A65</vt:lpwstr>
  </property>
  <property fmtid="{D5CDD505-2E9C-101B-9397-08002B2CF9AE}" pid="3" name="MediaServiceImageTags">
    <vt:lpwstr/>
  </property>
</Properties>
</file>