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usuario/Desktop/"/>
    </mc:Choice>
  </mc:AlternateContent>
  <xr:revisionPtr revIDLastSave="0" documentId="13_ncr:1_{CE7F5B94-A215-CB46-A0F6-060687457596}" xr6:coauthVersionLast="45" xr6:coauthVersionMax="45" xr10:uidLastSave="{00000000-0000-0000-0000-000000000000}"/>
  <bookViews>
    <workbookView xWindow="0" yWindow="460" windowWidth="40960" windowHeight="20860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4" i="1" l="1"/>
  <c r="Q180" i="1"/>
  <c r="Q178" i="1"/>
  <c r="Q175" i="1"/>
  <c r="Q170" i="1"/>
  <c r="Q153" i="1"/>
  <c r="Q147" i="1"/>
  <c r="Q146" i="1"/>
  <c r="Q145" i="1"/>
  <c r="Q143" i="1"/>
  <c r="Q141" i="1"/>
  <c r="Q138" i="1"/>
  <c r="Q137" i="1"/>
  <c r="Q136" i="1"/>
  <c r="Q134" i="1"/>
  <c r="Q133" i="1"/>
  <c r="Q132" i="1"/>
  <c r="Q131" i="1"/>
  <c r="Q130" i="1"/>
  <c r="Q127" i="1"/>
  <c r="Q126" i="1"/>
  <c r="Q125" i="1"/>
  <c r="Q116" i="1"/>
  <c r="Q114" i="1"/>
  <c r="Q112" i="1"/>
  <c r="Q111" i="1"/>
  <c r="Q109" i="1"/>
  <c r="Q107" i="1"/>
  <c r="Q106" i="1"/>
  <c r="Q105" i="1"/>
  <c r="Q104" i="1"/>
  <c r="Q103" i="1"/>
  <c r="Q100" i="1"/>
  <c r="Q99" i="1"/>
  <c r="Q98" i="1"/>
  <c r="Q97" i="1"/>
  <c r="Q96" i="1"/>
  <c r="Q88" i="1"/>
  <c r="Q86" i="1"/>
  <c r="Q84" i="1"/>
  <c r="Q83" i="1"/>
  <c r="Q82" i="1"/>
  <c r="Q78" i="1"/>
  <c r="Q73" i="1"/>
  <c r="Q72" i="1"/>
  <c r="Q71" i="1"/>
  <c r="Q70" i="1"/>
  <c r="Q69" i="1"/>
  <c r="Q68" i="1"/>
  <c r="Q59" i="1"/>
  <c r="Q55" i="1"/>
  <c r="Q54" i="1"/>
  <c r="Q53" i="1"/>
  <c r="Q47" i="1"/>
  <c r="Q46" i="1"/>
  <c r="Q44" i="1"/>
  <c r="Q42" i="1"/>
  <c r="Q40" i="1"/>
  <c r="Q39" i="1"/>
  <c r="Q37" i="1"/>
  <c r="Q36" i="1"/>
  <c r="Q34" i="1"/>
  <c r="Q29" i="1"/>
  <c r="Q17" i="1"/>
  <c r="Q16" i="1"/>
  <c r="Q14" i="1"/>
  <c r="Q13" i="1"/>
  <c r="Q9" i="1"/>
  <c r="Q8" i="1"/>
  <c r="Q6" i="1"/>
  <c r="Q5" i="1"/>
  <c r="Q3" i="1"/>
  <c r="Q2" i="1"/>
</calcChain>
</file>

<file path=xl/sharedStrings.xml><?xml version="1.0" encoding="utf-8"?>
<sst xmlns="http://schemas.openxmlformats.org/spreadsheetml/2006/main" count="4591" uniqueCount="996">
  <si>
    <t>TipoDocumento</t>
  </si>
  <si>
    <t>Identificacion</t>
  </si>
  <si>
    <t>DigitoVerificacion</t>
  </si>
  <si>
    <t>Nombre</t>
  </si>
  <si>
    <t>DirEnvioCorrespondencia</t>
  </si>
  <si>
    <t>TelResidencia</t>
  </si>
  <si>
    <t>DirResidencia</t>
  </si>
  <si>
    <t>CiudadResidencia</t>
  </si>
  <si>
    <t>DirOf</t>
  </si>
  <si>
    <t>CiudadOf</t>
  </si>
  <si>
    <t>TelefonoOf</t>
  </si>
  <si>
    <t>MailOf</t>
  </si>
  <si>
    <t>EstadoCliente</t>
  </si>
  <si>
    <t>StrCelular</t>
  </si>
  <si>
    <t>Estrato</t>
  </si>
  <si>
    <t>StrSexo</t>
  </si>
  <si>
    <t>Edad</t>
  </si>
  <si>
    <t>Cargo</t>
  </si>
  <si>
    <t>Ejecutivo</t>
  </si>
  <si>
    <t>Excluir</t>
  </si>
  <si>
    <t>IdPersona</t>
  </si>
  <si>
    <t>Ejecutivos</t>
  </si>
  <si>
    <t>TelOfi</t>
  </si>
  <si>
    <t>TelResi</t>
  </si>
  <si>
    <t>TelCel</t>
  </si>
  <si>
    <t>MailOfi</t>
  </si>
  <si>
    <t>MailPer</t>
  </si>
  <si>
    <t>C</t>
  </si>
  <si>
    <t>43663938</t>
  </si>
  <si>
    <t/>
  </si>
  <si>
    <t>ADRIANA MARIA GUZMAN ZAPATA</t>
  </si>
  <si>
    <t>VEREDA POTRERITO</t>
  </si>
  <si>
    <t>Bello</t>
  </si>
  <si>
    <t>CR 80 # 39 157 </t>
  </si>
  <si>
    <t>Medellin</t>
  </si>
  <si>
    <t>moscoespectaculos@hotmail.com</t>
  </si>
  <si>
    <t>A</t>
  </si>
  <si>
    <t>F</t>
  </si>
  <si>
    <t>1</t>
  </si>
  <si>
    <t>MOSCOESPECTACULOS@HOTMAIL.COM</t>
  </si>
  <si>
    <t>moscoespactaculos@hotmail.com</t>
  </si>
  <si>
    <t>43064424</t>
  </si>
  <si>
    <t>ADRIANA MARIA SALAZAR GOMEZ</t>
  </si>
  <si>
    <t>CALLE 24 SUR NRO 38 44 T3 APT 906</t>
  </si>
  <si>
    <t>Envigado</t>
  </si>
  <si>
    <t>CL 24 SUR # 38 81 URBA MONTIEL </t>
  </si>
  <si>
    <t>adrianamariasalazar3m@hotmail.com</t>
  </si>
  <si>
    <t>3108440638</t>
  </si>
  <si>
    <t>5770896</t>
  </si>
  <si>
    <t>4480201</t>
  </si>
  <si>
    <t>M</t>
  </si>
  <si>
    <t>71679149</t>
  </si>
  <si>
    <t>ALEJANDRO POSADA MEJIA</t>
  </si>
  <si>
    <t>AV 26 # 52-200 TR 1 APTO 2426    </t>
  </si>
  <si>
    <t>CR 50 # 51 00 </t>
  </si>
  <si>
    <t>alejandropm@msn.com</t>
  </si>
  <si>
    <t>3015014383</t>
  </si>
  <si>
    <t>21840567</t>
  </si>
  <si>
    <t>ALICIA VELEZ DE PAREJA</t>
  </si>
  <si>
    <t>2500052</t>
  </si>
  <si>
    <t>CL 32 E # 81 A 107 APTO 202</t>
  </si>
  <si>
    <t>Medellín</t>
  </si>
  <si>
    <t>CL 32 E # 81 A 107 </t>
  </si>
  <si>
    <t>parejavelez@une.net.co</t>
  </si>
  <si>
    <t>3108917673</t>
  </si>
  <si>
    <t>3</t>
  </si>
  <si>
    <t>4292</t>
  </si>
  <si>
    <t>32319594</t>
  </si>
  <si>
    <t>ANA CECILIA ARANGO ZAPATA</t>
  </si>
  <si>
    <t>CL 7 # 80 119 APTO 802    </t>
  </si>
  <si>
    <t>CL 7 # 80 185 APTO 505 </t>
  </si>
  <si>
    <t>ceciarango27@hotmail.com</t>
  </si>
  <si>
    <t>3117028072</t>
  </si>
  <si>
    <t>Abogado</t>
  </si>
  <si>
    <t>ana.arango@bello.gov.co</t>
  </si>
  <si>
    <t>1037603752</t>
  </si>
  <si>
    <t>ANA MELISA VELEZ PAREJA</t>
  </si>
  <si>
    <t>Cr 42    # 23 A  Sur 116  Torre 2   "UNIDAD VEL AGUA"</t>
  </si>
  <si>
    <t>CR 67 # 1 AA 04 SECT MAYORCA </t>
  </si>
  <si>
    <t>melisavelez1904@hotmail.com</t>
  </si>
  <si>
    <t>3218033677</t>
  </si>
  <si>
    <t>melisa.velezp@gmail.com</t>
  </si>
  <si>
    <t>MELIVELEZ1904@HOTMAIL.COM</t>
  </si>
  <si>
    <t>Ciudad Bolivar</t>
  </si>
  <si>
    <t>4482030</t>
  </si>
  <si>
    <t>21424403</t>
  </si>
  <si>
    <t>ANGELA MARIA MOLINA ORTEGA</t>
  </si>
  <si>
    <t>CR 67 B # 56 D 30</t>
  </si>
  <si>
    <t xml:space="preserve">Cr 54    # 56    03    </t>
  </si>
  <si>
    <t>angela.molina127@hotmail.com</t>
  </si>
  <si>
    <t>3208/847083</t>
  </si>
  <si>
    <t>4521000</t>
  </si>
  <si>
    <t>4529440</t>
  </si>
  <si>
    <t>42758957</t>
  </si>
  <si>
    <t>ANGELA MARIA PAREJA VELEZ</t>
  </si>
  <si>
    <t>CL 20 B SUR # 37 A 100 APTO 11</t>
  </si>
  <si>
    <t>CL 50 # 51 24 OFIC 604 </t>
  </si>
  <si>
    <t>O</t>
  </si>
  <si>
    <t>497</t>
  </si>
  <si>
    <t>70418274</t>
  </si>
  <si>
    <t>ANTONIO DE JESUS CASTAÑO GONZALEZ</t>
  </si>
  <si>
    <t>5824075</t>
  </si>
  <si>
    <t>CALLE 5 NRO 80C 125 APTO 719</t>
  </si>
  <si>
    <t xml:space="preserve">Cl 49    # 51    20    </t>
  </si>
  <si>
    <t>8411183</t>
  </si>
  <si>
    <t>antonioc1973@gmail.com</t>
  </si>
  <si>
    <t>3113210044</t>
  </si>
  <si>
    <t>ANTONIOC1973@GMAIL.COM</t>
  </si>
  <si>
    <t>71633204</t>
  </si>
  <si>
    <t>ANTONIO JOSE RIVERA LOPEZ</t>
  </si>
  <si>
    <t>5388059</t>
  </si>
  <si>
    <t>CL 38 # 99 82 APTO 314    </t>
  </si>
  <si>
    <t xml:space="preserve">Cl 92    # 47    09    </t>
  </si>
  <si>
    <t>2363875</t>
  </si>
  <si>
    <t>riveral29@hotmail.com</t>
  </si>
  <si>
    <t>3108419273</t>
  </si>
  <si>
    <t>N</t>
  </si>
  <si>
    <t>8</t>
  </si>
  <si>
    <t>8110436392</t>
  </si>
  <si>
    <t>0</t>
  </si>
  <si>
    <t xml:space="preserve">ASCECOM S.A.S  </t>
  </si>
  <si>
    <t>CL 58 # 37 60   </t>
  </si>
  <si>
    <t>CR 54 # 58 62</t>
  </si>
  <si>
    <t>petronare@gmail.com</t>
  </si>
  <si>
    <t>3146125190</t>
  </si>
  <si>
    <t>4667587</t>
  </si>
  <si>
    <t>4</t>
  </si>
  <si>
    <t>ASOCIACION CENTRO DE BIENESTAR DEL ANCIANO GILBERTO JARAMILLO MESA</t>
  </si>
  <si>
    <t>Vereda Riogrande</t>
  </si>
  <si>
    <t>Don Matias</t>
  </si>
  <si>
    <t xml:space="preserve">Cr 29    # 26    50    </t>
  </si>
  <si>
    <t>sandramilenalopera@hotmail.com</t>
  </si>
  <si>
    <t>7</t>
  </si>
  <si>
    <t>5</t>
  </si>
  <si>
    <t>900449047</t>
  </si>
  <si>
    <t>9</t>
  </si>
  <si>
    <t xml:space="preserve">ASOCIACION GREMIAL SINDICAL DE TRABAJADORES DE LA SALUD SER SANO  </t>
  </si>
  <si>
    <t>4447454</t>
  </si>
  <si>
    <t>carrera 43a #15-sur15 edicio xerox oficina 206</t>
  </si>
  <si>
    <t>medellin</t>
  </si>
  <si>
    <t>aleja.cm@hotmail.com</t>
  </si>
  <si>
    <t>3215943194</t>
  </si>
  <si>
    <t>32318255</t>
  </si>
  <si>
    <t>BEATRIZ ELENA MEJIA GALLEGO</t>
  </si>
  <si>
    <t>3133519</t>
  </si>
  <si>
    <t>CL 27 SUR # 28 131 CASA 143</t>
  </si>
  <si>
    <t>DG 74 B # 32 B 103  Verificado (2008/11/06)</t>
  </si>
  <si>
    <t>beatrizmejiag@hotmail.com</t>
  </si>
  <si>
    <t>3207266729</t>
  </si>
  <si>
    <t>8433732</t>
  </si>
  <si>
    <t>CARLOS ANDRES MADRIGAL VALLEJO</t>
  </si>
  <si>
    <t>2612356</t>
  </si>
  <si>
    <t>CL 36 AA SUR # 26 A 69    </t>
  </si>
  <si>
    <t>CR 43 N # 30 91 </t>
  </si>
  <si>
    <t>7722299</t>
  </si>
  <si>
    <t>omandresmesac@hotmail.com</t>
  </si>
  <si>
    <t>3126311125</t>
  </si>
  <si>
    <t>Sabaneta</t>
  </si>
  <si>
    <t>15505676</t>
  </si>
  <si>
    <t>CARLOS ARTURO HERNANDEZ GARCIA</t>
  </si>
  <si>
    <t>2743567</t>
  </si>
  <si>
    <t>CR 64 # 41 71    </t>
  </si>
  <si>
    <t>Copacabana</t>
  </si>
  <si>
    <t xml:space="preserve">Cl 50    # 42    59    </t>
  </si>
  <si>
    <t>Neinco@gmail.com</t>
  </si>
  <si>
    <t>3005473990</t>
  </si>
  <si>
    <t>4005049</t>
  </si>
  <si>
    <t>caher1829@gmail.com</t>
  </si>
  <si>
    <t>neinco@gmail.com</t>
  </si>
  <si>
    <t>CARLOS ARTURO URAN RIOS</t>
  </si>
  <si>
    <t>2727283</t>
  </si>
  <si>
    <t xml:space="preserve">Cl 25 B   # 58 DD   116    </t>
  </si>
  <si>
    <t>CL 36 N # 2 A 64 </t>
  </si>
  <si>
    <t>6047944</t>
  </si>
  <si>
    <t>MUNICIPIO DE BELLO</t>
  </si>
  <si>
    <t>3105149949</t>
  </si>
  <si>
    <t>uranrios@yahoo.es</t>
  </si>
  <si>
    <t>CARLOS FREDY CARMONA RAMIREZ</t>
  </si>
  <si>
    <t>4988884</t>
  </si>
  <si>
    <t>Cr 59    # 76   Sur 95   Casa 32</t>
  </si>
  <si>
    <t>La estrella</t>
  </si>
  <si>
    <t xml:space="preserve">Cr 51 A   # 45    51    </t>
  </si>
  <si>
    <t>Itagui</t>
  </si>
  <si>
    <t>4482224</t>
  </si>
  <si>
    <t>enegohe@hotmail.com</t>
  </si>
  <si>
    <t>3148752952</t>
  </si>
  <si>
    <t>enego@hotmail.com</t>
  </si>
  <si>
    <t>ENEGOHE@HOTMAIL.COM</t>
  </si>
  <si>
    <t>71938755</t>
  </si>
  <si>
    <t>CARLOS HERNANDO LORA SERNA</t>
  </si>
  <si>
    <t>CR 65 # 48 146</t>
  </si>
  <si>
    <t>CR 66 # 42 79 </t>
  </si>
  <si>
    <t>La Union</t>
  </si>
  <si>
    <t>lora_19dj@hotmail.com</t>
  </si>
  <si>
    <t>sucomunicacion@gmail.com</t>
  </si>
  <si>
    <t>Girardota</t>
  </si>
  <si>
    <t>71670120</t>
  </si>
  <si>
    <t>CARLOS MARIO GARCÉS DIAZ</t>
  </si>
  <si>
    <t>2660529</t>
  </si>
  <si>
    <t>CLL 7AA N 30 244 APTO 1104</t>
  </si>
  <si>
    <t>CR 51 # 52 1 P 4 </t>
  </si>
  <si>
    <t>cmgarces1@yahoo.com</t>
  </si>
  <si>
    <t>3174344327</t>
  </si>
  <si>
    <t>carlos.garces@bello.gov.co</t>
  </si>
  <si>
    <t>CARLOS MARIO TRUJILLO TOBON</t>
  </si>
  <si>
    <t>3532204</t>
  </si>
  <si>
    <t>CL 7 # 80 119 APTO 802</t>
  </si>
  <si>
    <t>CL 6 SUR # 80 AC 37 </t>
  </si>
  <si>
    <t>cmario219@hotmail.com</t>
  </si>
  <si>
    <t>3116099927</t>
  </si>
  <si>
    <t>CATHERIN JHOANA AMARIS JEREZ</t>
  </si>
  <si>
    <t>(1) 2725725</t>
  </si>
  <si>
    <t>CL 27 A SUR # 15 36 APTO 203</t>
  </si>
  <si>
    <t>Bogotá D.C.</t>
  </si>
  <si>
    <t>u2301960@unimilitar.edu.co</t>
  </si>
  <si>
    <t>8403414</t>
  </si>
  <si>
    <t>CESAR AUGUSTO SUAREZ MIRA</t>
  </si>
  <si>
    <t>6049407</t>
  </si>
  <si>
    <t>CL 36 D SUR # 27 A 105 LC 164</t>
  </si>
  <si>
    <t>cesarsuare-23@hotmail.com</t>
  </si>
  <si>
    <t>cesarsuarex@gmail.com</t>
  </si>
  <si>
    <t>900709309</t>
  </si>
  <si>
    <t xml:space="preserve">CH SEGUROS .COM LTDA  </t>
  </si>
  <si>
    <t>VEREDA CORRIENTES FINCA AGUA CLARA</t>
  </si>
  <si>
    <t>Barbosa</t>
  </si>
  <si>
    <t>CL 43 A # 58 40   </t>
  </si>
  <si>
    <t>chasesoresenseguros@hotmail.com</t>
  </si>
  <si>
    <t>3156611252</t>
  </si>
  <si>
    <t>heno11@hotmail.com</t>
  </si>
  <si>
    <t xml:space="preserve">Cl 55    # 78 A   64    </t>
  </si>
  <si>
    <t>2</t>
  </si>
  <si>
    <t xml:space="preserve">CIUDADES SOSTENIBLES SAS  </t>
  </si>
  <si>
    <t>2978228</t>
  </si>
  <si>
    <t>CALLE 64 115 - 185 URBANIZACION PORTON DE OCCIDE</t>
  </si>
  <si>
    <t>MEDELLIN</t>
  </si>
  <si>
    <t>CALLLE 64 NRO. 115 - 185 IN 9 APTO 535</t>
  </si>
  <si>
    <t>mEDELLIN</t>
  </si>
  <si>
    <t>gerencia.ciudadessostenibles@gmail.com</t>
  </si>
  <si>
    <t>3225741545</t>
  </si>
  <si>
    <t>"Datos desactualizados en sura (Seguro de cumplimiento)</t>
  </si>
  <si>
    <t>CLAUDIA MARIA LOPERA JARAMILLO</t>
  </si>
  <si>
    <t>CL 40 # 59 D 23    </t>
  </si>
  <si>
    <t>CR 65 CC # 32 B 14 </t>
  </si>
  <si>
    <t>CLAUDIALJ1@YAHOO.ES </t>
  </si>
  <si>
    <t>3206885497</t>
  </si>
  <si>
    <t>CLAUDIA MARIA OSORIO RUIZ</t>
  </si>
  <si>
    <t>HATILLO BARBOSA-FINCA AGUA CLARA</t>
  </si>
  <si>
    <t>CL 43 A # 58 40 </t>
  </si>
  <si>
    <t>43046298</t>
  </si>
  <si>
    <t>CLAUDIA MARIA TAVERA ALVAREZ</t>
  </si>
  <si>
    <t>(1) 2590972</t>
  </si>
  <si>
    <t>CR 17 # 136 73</t>
  </si>
  <si>
    <t>CR 17 # 136 73 </t>
  </si>
  <si>
    <t>Bogota D.C</t>
  </si>
  <si>
    <t>tavera.claudia@gmail.com </t>
  </si>
  <si>
    <t>3229757</t>
  </si>
  <si>
    <t>CONRADO CLAVIJO RAMIREZ</t>
  </si>
  <si>
    <t>conclara57@gmail.com</t>
  </si>
  <si>
    <t>3218151142</t>
  </si>
  <si>
    <t>900230509</t>
  </si>
  <si>
    <t xml:space="preserve">CONSTRUCCIONES TECNICAS EN OBRAS CIVILES S.A.S - CONSTRUTOC  </t>
  </si>
  <si>
    <t>CR 65 CC # 32 B 14   </t>
  </si>
  <si>
    <t>CR 63 B # 42 50   </t>
  </si>
  <si>
    <t>4444054</t>
  </si>
  <si>
    <t>SECRETARIA@CONSTRUTOC.COM</t>
  </si>
  <si>
    <t>SECRETARIA@CONSTRUTOC.COM   </t>
  </si>
  <si>
    <t>claudialj1@yahoo.es   </t>
  </si>
  <si>
    <t>811033928</t>
  </si>
  <si>
    <t xml:space="preserve">COOPERATIVA DE TRANSPORTADORES URBANOS RURALES DON MATIAS "PRECOTUR DON MATIAS"  </t>
  </si>
  <si>
    <t>CR 30 # 28 61 LCAL 201   </t>
  </si>
  <si>
    <t>aldemir63@yahoo.es   </t>
  </si>
  <si>
    <t>3146625202</t>
  </si>
  <si>
    <t>86663074</t>
  </si>
  <si>
    <t>811032126</t>
  </si>
  <si>
    <t xml:space="preserve">CORPORACION BOCHICA  </t>
  </si>
  <si>
    <t>CL 43 A # 57 42   </t>
  </si>
  <si>
    <t>BELLO</t>
  </si>
  <si>
    <t>corporacionbochicaantioquia@hotmail.com</t>
  </si>
  <si>
    <t>4517056</t>
  </si>
  <si>
    <t>900291644</t>
  </si>
  <si>
    <t xml:space="preserve">CORPORACION CULTURAL DEBLUSS  </t>
  </si>
  <si>
    <t>2890502</t>
  </si>
  <si>
    <t>CR 15 # 5 A 21</t>
  </si>
  <si>
    <t>GIRARDOTA</t>
  </si>
  <si>
    <t>CR 15 # 05 A 21</t>
  </si>
  <si>
    <t>corporaciondebluss@gmail.com</t>
  </si>
  <si>
    <t>300 429 57 12</t>
  </si>
  <si>
    <t>811034610</t>
  </si>
  <si>
    <t xml:space="preserve">CORPORACION PLANETA NORTE  </t>
  </si>
  <si>
    <t>CL 44 A # 72 48   </t>
  </si>
  <si>
    <t>CL 44 A # 72 46   </t>
  </si>
  <si>
    <t>corporacionplanetanorte@hotmail.com</t>
  </si>
  <si>
    <t>CRISTIAN DAVID CLAVIJO CARRENO</t>
  </si>
  <si>
    <t>CL 55 # 78 A 64    </t>
  </si>
  <si>
    <t xml:space="preserve">Cl 46    # 69    34    </t>
  </si>
  <si>
    <t>conicaingenieria@gmail.com </t>
  </si>
  <si>
    <t>3014210993</t>
  </si>
  <si>
    <t>cristiandclavijo@hotmail.com</t>
  </si>
  <si>
    <t>1020473700</t>
  </si>
  <si>
    <t>DANIEL ALEJANDRO ARROYAVE CHAVARRIAGA</t>
  </si>
  <si>
    <t>4567188</t>
  </si>
  <si>
    <t>CL 43 A # 58 40    </t>
  </si>
  <si>
    <t>CR 46 # 40 B 401 </t>
  </si>
  <si>
    <t>Rionegro</t>
  </si>
  <si>
    <t>daac1913@gmail.com    </t>
  </si>
  <si>
    <t>3113693656</t>
  </si>
  <si>
    <t>daac1913@gmail.com </t>
  </si>
  <si>
    <t>DAAC1913@GMAIL.COM</t>
  </si>
  <si>
    <t>DANIEL SANCHEZ BARRENECHE</t>
  </si>
  <si>
    <t>(1) 4011400</t>
  </si>
  <si>
    <t>CR 7 F # 145 12    </t>
  </si>
  <si>
    <t xml:space="preserve">Cr 96    # 24 C   94    </t>
  </si>
  <si>
    <t>DANIELSANBA@HOTMAIL.COM </t>
  </si>
  <si>
    <t>3146843643</t>
  </si>
  <si>
    <t>4011400</t>
  </si>
  <si>
    <t>danielsanba@hotmail.com</t>
  </si>
  <si>
    <t>1020430005</t>
  </si>
  <si>
    <t>DANIELA RAMIREZ ZULUAGA</t>
  </si>
  <si>
    <t>Cr 57    # 38    290 Torre 1 Ap 1502</t>
  </si>
  <si>
    <t>danirazu0331@hotmail.com </t>
  </si>
  <si>
    <t>3178873873</t>
  </si>
  <si>
    <t>5788082</t>
  </si>
  <si>
    <t>danirazu0331@hotmail.com</t>
  </si>
  <si>
    <t>71745307</t>
  </si>
  <si>
    <t>DARIO ANTONIO RAVE ECHAVARRIA</t>
  </si>
  <si>
    <t>Barrio Porvenir</t>
  </si>
  <si>
    <t>CALLE 51 # 51 55 </t>
  </si>
  <si>
    <t>DARIORAVE@GMAIL.COM </t>
  </si>
  <si>
    <t>dariorave@gmail.com</t>
  </si>
  <si>
    <t>DEIBER VILLA GUERRA</t>
  </si>
  <si>
    <t>Cr 49 A   # 44    32   Piso 4</t>
  </si>
  <si>
    <t xml:space="preserve">Cl 50    # 51    00    </t>
  </si>
  <si>
    <t>paulazuluagav@gmail.com </t>
  </si>
  <si>
    <t>paulazuluagav@gmail.com</t>
  </si>
  <si>
    <t>PAUILIS_9002@HOTMAIL.COM    </t>
  </si>
  <si>
    <t>DIANA CAROLINA DIEZ TRUJILLO</t>
  </si>
  <si>
    <t>Cr 29    # 05    50     ~loma del tesoro</t>
  </si>
  <si>
    <t>CRA 43 A NO 5840 </t>
  </si>
  <si>
    <t>diana.diezt@gmail.com </t>
  </si>
  <si>
    <t>3113414533</t>
  </si>
  <si>
    <t>fdiezmaya@gmail.com</t>
  </si>
  <si>
    <t>"Llamar a actualizar, falta direccion"</t>
  </si>
  <si>
    <t>DIANA LUCIA MESA ARANGO</t>
  </si>
  <si>
    <t>CR 27 # 22 SUR 51 CASA 104 Porton del poblado</t>
  </si>
  <si>
    <t xml:space="preserve">Cr 42    # 20 E   51    </t>
  </si>
  <si>
    <t>dianamesa29@hotmail.com</t>
  </si>
  <si>
    <t>DIANAMESA29@HOTMAIL.COM</t>
  </si>
  <si>
    <t>43118317</t>
  </si>
  <si>
    <t>DIANA MARCELA URIBE TOBON</t>
  </si>
  <si>
    <t>CL 44 # 46 16    </t>
  </si>
  <si>
    <t>CL 25 # 53 104</t>
  </si>
  <si>
    <t>DIANAMAUT@HOTMAIL.COM   </t>
  </si>
  <si>
    <t>3217464173</t>
  </si>
  <si>
    <t>dianamaut@hotmail.com</t>
  </si>
  <si>
    <t>43068555</t>
  </si>
  <si>
    <t>DIANA MARIA TRUJILLO DIAZ</t>
  </si>
  <si>
    <t>Cr 29    # 5    50   Ap 703</t>
  </si>
  <si>
    <t>CR 29 E # 5 - 00 N 50 KR 29 N5</t>
  </si>
  <si>
    <t>dimatruji@hotmail.com </t>
  </si>
  <si>
    <t>3113152437</t>
  </si>
  <si>
    <t>DIEGO ANDRES PATIÑO DIAZ</t>
  </si>
  <si>
    <t>CL 5 C # 18 77    </t>
  </si>
  <si>
    <t>CR 48 # 26 SUR 181 OF 314 A</t>
  </si>
  <si>
    <t>DIEGOANDRES025@HOTMAIL.COM </t>
  </si>
  <si>
    <t>3117429385</t>
  </si>
  <si>
    <t>3127266277</t>
  </si>
  <si>
    <t>diegoandres025@hotmail.com</t>
  </si>
  <si>
    <t>98544110</t>
  </si>
  <si>
    <t>DIEGO LEON ORTIZ GIL</t>
  </si>
  <si>
    <t>AVENIDA 38 DIAG 59-50    </t>
  </si>
  <si>
    <t>AVENIDA 38 DIAG 59-50 </t>
  </si>
  <si>
    <t>gagrupal@une.net.co    </t>
  </si>
  <si>
    <t>administrativa@vcseguros.com.co</t>
  </si>
  <si>
    <t>diegoleono@hotmail.com   </t>
  </si>
  <si>
    <t>901179375</t>
  </si>
  <si>
    <t xml:space="preserve">DIGINVESTMENTS SAS  </t>
  </si>
  <si>
    <t>6043700</t>
  </si>
  <si>
    <t>CR 43 # 9 SUR - 195 OFIC 1433</t>
  </si>
  <si>
    <t>CR 43 # 9 SUR 195 OF 1417   </t>
  </si>
  <si>
    <t>activacolombia@gmail.com   </t>
  </si>
  <si>
    <t>activacolombia@gmail.com</t>
  </si>
  <si>
    <t>SEBASTIANGIRALDO44@GMAIL.COM</t>
  </si>
  <si>
    <t>890985703</t>
  </si>
  <si>
    <t xml:space="preserve">E.S.E HOSPITAL MARCO FIDEL SUAREZ DE BELLO  </t>
  </si>
  <si>
    <t>AV 42 # 59 06 BRR NIQUIA   </t>
  </si>
  <si>
    <t>CLL 44 N49B -90   </t>
  </si>
  <si>
    <t>NOMINAMARCOFIDEL@GMAIL.COM   </t>
  </si>
  <si>
    <t>GERENCIA@HMFS.GOV.CO   </t>
  </si>
  <si>
    <t>EDUARD MAURICIO CIRO GRANDA</t>
  </si>
  <si>
    <t>CR 76 AA # 95 A 77    </t>
  </si>
  <si>
    <t>CR 50 # 40 171 </t>
  </si>
  <si>
    <t>3008421469</t>
  </si>
  <si>
    <t>maurico.ciro@gmail.com</t>
  </si>
  <si>
    <t>70142748</t>
  </si>
  <si>
    <t>EDWIN ALEXANDER GUEVARA LOPERA</t>
  </si>
  <si>
    <t>CR 10 # 10 13    </t>
  </si>
  <si>
    <t>CR 43 A # 34 95 CCIAL ALMACENTRO TORRE SUR PISO 10</t>
  </si>
  <si>
    <t>guevaraedwin@hotmail.com </t>
  </si>
  <si>
    <t>guevaraedwin@hotmail.com</t>
  </si>
  <si>
    <t>ELIAS ENOK PEREZ GIRALDO</t>
  </si>
  <si>
    <t>Cl 44 # 77 64 PI 201</t>
  </si>
  <si>
    <t>Edificio ceiba</t>
  </si>
  <si>
    <t>andrep92@gmail.com    </t>
  </si>
  <si>
    <t>4121122</t>
  </si>
  <si>
    <t>eliasenokp@yahoo.es     DOÑA GABRIELA</t>
  </si>
  <si>
    <t>55172246</t>
  </si>
  <si>
    <t>ELICENIA OVIEDO BONILLA</t>
  </si>
  <si>
    <t>2720500</t>
  </si>
  <si>
    <t>Cl 65   Sur # 44    12 Torre 3 Ap 212</t>
  </si>
  <si>
    <t>AV 50 A # 52 44 </t>
  </si>
  <si>
    <t>2726088</t>
  </si>
  <si>
    <t>eli27ovi@hotmail.com </t>
  </si>
  <si>
    <t>3142399159</t>
  </si>
  <si>
    <t>eli27ovi@hotmail.com</t>
  </si>
  <si>
    <t>ELIZABETH YEPES RENDON</t>
  </si>
  <si>
    <t>CL 4 # 14 12    </t>
  </si>
  <si>
    <t>CR 45 # 49 A 16 SEC CTRO </t>
  </si>
  <si>
    <t>ELIZABETHYEPESRENDON@GMAIL.COM </t>
  </si>
  <si>
    <t>losangeles@une.net.co</t>
  </si>
  <si>
    <t>6</t>
  </si>
  <si>
    <t>901066064</t>
  </si>
  <si>
    <t xml:space="preserve">EMPRESAS PUBLICAS DE APARTADO SAS ESP  </t>
  </si>
  <si>
    <t>CR 112 # 104 28</t>
  </si>
  <si>
    <t>APARTADO</t>
  </si>
  <si>
    <t>CL 100 # 103 A 02</t>
  </si>
  <si>
    <t>Apartado</t>
  </si>
  <si>
    <t>8289400</t>
  </si>
  <si>
    <t>SECRETARIA@EMPRESASPUBLICASDEAPARTADO.COM</t>
  </si>
  <si>
    <t>ttoricamar@hotmail.com </t>
  </si>
  <si>
    <t>43803778</t>
  </si>
  <si>
    <t>ENEDITH DEL CARMEN GONZALEZ HERNANDEZ</t>
  </si>
  <si>
    <t>Cl 42 B   # 52    106   Piso 7</t>
  </si>
  <si>
    <t>3838787</t>
  </si>
  <si>
    <t>enegohe@hotmail.com </t>
  </si>
  <si>
    <t>3148113989</t>
  </si>
  <si>
    <t>43907525</t>
  </si>
  <si>
    <t>ERICA MARCELA OCHOA CASTRILLON</t>
  </si>
  <si>
    <t>CR 10 # 65 98    </t>
  </si>
  <si>
    <t>omar.lopera.echavarria@gmail.com</t>
  </si>
  <si>
    <t>3127420277</t>
  </si>
  <si>
    <t>marcelaochoacastrillon@hotmail.com</t>
  </si>
  <si>
    <t>8391352</t>
  </si>
  <si>
    <t>ERNESTO DE JESUS PATIÑO GUTIERREZ</t>
  </si>
  <si>
    <t>3472535</t>
  </si>
  <si>
    <t xml:space="preserve">Cr 80    # 19 A  104    </t>
  </si>
  <si>
    <t>CR 80 B # 19 A 04 </t>
  </si>
  <si>
    <t>3116548528</t>
  </si>
  <si>
    <t>1152435655</t>
  </si>
  <si>
    <t>ESTEFANIA PEREZ TRUJILLO</t>
  </si>
  <si>
    <t>3126116</t>
  </si>
  <si>
    <t xml:space="preserve">Cr 37 A   # 29    89    </t>
  </si>
  <si>
    <t>CL 19 # 43 G 169 P 8</t>
  </si>
  <si>
    <t>estefaniapereztrujillo@gmail.com</t>
  </si>
  <si>
    <t>ESTEFANIAPEREZTRUJILLO@GMAIL.COM</t>
  </si>
  <si>
    <t>EUGENIA ASTRID TRUJILLO OSORIO</t>
  </si>
  <si>
    <t>2167674</t>
  </si>
  <si>
    <t>CL 18 # 35 69 </t>
  </si>
  <si>
    <t>genia5632@hotmail.com </t>
  </si>
  <si>
    <t>3206726664</t>
  </si>
  <si>
    <t>FABIAN ADOLFO PEREZ GOMEZ</t>
  </si>
  <si>
    <t>2758580</t>
  </si>
  <si>
    <t>Cr 67 B   # 56 B   87     ~CASA 219</t>
  </si>
  <si>
    <t>CR 66 # 56 A 104 </t>
  </si>
  <si>
    <t>CARPINTERO1219@HOTMAIL.COM </t>
  </si>
  <si>
    <t>3103958887</t>
  </si>
  <si>
    <t>CARPINTERO1219@HOTMAIL.COM</t>
  </si>
  <si>
    <t>71875470</t>
  </si>
  <si>
    <t>FABIO LEON MONCADA CARDONA</t>
  </si>
  <si>
    <t>CL 79 A # 52 A 18    </t>
  </si>
  <si>
    <t xml:space="preserve">Cr 52 A   # 78    84    </t>
  </si>
  <si>
    <t>harzon1108@gmail.com</t>
  </si>
  <si>
    <t>3148602349</t>
  </si>
  <si>
    <t>FMONCADA@GMAIL.COM    </t>
  </si>
  <si>
    <t xml:space="preserve"> fmoncada1962@gmail</t>
  </si>
  <si>
    <t>3349880</t>
  </si>
  <si>
    <t>FARID AGUSTIN MEDINA REDONDO</t>
  </si>
  <si>
    <t>Tv 39 C   # 74    19   Ap 502</t>
  </si>
  <si>
    <t>CL 15 # 80 105</t>
  </si>
  <si>
    <t>medinafarid@gmail.com </t>
  </si>
  <si>
    <t>3007942757</t>
  </si>
  <si>
    <t>medinafarid@gmail.com</t>
  </si>
  <si>
    <t>98594877</t>
  </si>
  <si>
    <t>FRANCISCO JAVIER ECHEVERRI CARDENAS</t>
  </si>
  <si>
    <t>CR 76 # 53 79    </t>
  </si>
  <si>
    <t>CL 73 # 73 A 226 BRR PILARICA </t>
  </si>
  <si>
    <t>hmfs@une.net.co </t>
  </si>
  <si>
    <t>FRANCISCOECHEVERRI1@GMAIL.COM</t>
  </si>
  <si>
    <t>98476700</t>
  </si>
  <si>
    <t>FREDY CARDONA MEJIA</t>
  </si>
  <si>
    <t>Cl 23 A   # 53    24   Ap 401</t>
  </si>
  <si>
    <t>CR 50 # 48 40 </t>
  </si>
  <si>
    <t>cardona-fredy@hotmail.com </t>
  </si>
  <si>
    <t>3105920644</t>
  </si>
  <si>
    <t>5992734</t>
  </si>
  <si>
    <t>mariae17@hotmail.com</t>
  </si>
  <si>
    <t>900531699</t>
  </si>
  <si>
    <t xml:space="preserve">FULL ZONE SAS  </t>
  </si>
  <si>
    <t>CR 49 B # 26 B 50   </t>
  </si>
  <si>
    <t>Cl 25    # 57    05     ~BODEGA 1B</t>
  </si>
  <si>
    <t>4446408</t>
  </si>
  <si>
    <t>SPAZI@FULLZONE.CO   </t>
  </si>
  <si>
    <t>3217827688</t>
  </si>
  <si>
    <t>SABASTIAN@LOGISTICA.UNE.NET.CO</t>
  </si>
  <si>
    <t>830138973</t>
  </si>
  <si>
    <t xml:space="preserve">FUNDACION SALVADME REINA DE FATIMA  </t>
  </si>
  <si>
    <t>CL 12 SUR # 25 163   </t>
  </si>
  <si>
    <t xml:space="preserve">Cl 75    # 11    87    </t>
  </si>
  <si>
    <t>(1) 5948681</t>
  </si>
  <si>
    <t xml:space="preserve"> colegio.heraldos.cali@gmail.com DON FCO</t>
  </si>
  <si>
    <t>3204349192</t>
  </si>
  <si>
    <t>fatecolnew@gmail.com   </t>
  </si>
  <si>
    <t>8909801058</t>
  </si>
  <si>
    <t xml:space="preserve">FUNDACION SAN PEDRO CLAVER ASILO BARBOSA  </t>
  </si>
  <si>
    <t>CR 10 # 15 28   </t>
  </si>
  <si>
    <t xml:space="preserve">Cr 10    # 15    28    </t>
  </si>
  <si>
    <t>4060082</t>
  </si>
  <si>
    <t>ASILOBARBOSA@UNE.NET.CO   </t>
  </si>
  <si>
    <t>71630480</t>
  </si>
  <si>
    <t>GABRIEL JAIME SANCHEZ ESCOBAR</t>
  </si>
  <si>
    <t>5992518</t>
  </si>
  <si>
    <t>Cr 58    # 32 A   41 Bloque 8 Ap 231</t>
  </si>
  <si>
    <t>3113847558</t>
  </si>
  <si>
    <t>gjsanchez231@hotmail.com</t>
  </si>
  <si>
    <t>21439521</t>
  </si>
  <si>
    <t xml:space="preserve">GABRIELA CUARTAS </t>
  </si>
  <si>
    <t>2780388</t>
  </si>
  <si>
    <t>CR 52 N # 131 SUR 47    </t>
  </si>
  <si>
    <t>CR 52 NORTE # 131 SUR 47   </t>
  </si>
  <si>
    <t>ELISABETCORREAHERRERA@GMAIL.COM</t>
  </si>
  <si>
    <t>elisabetcorreaherrera@gmail.com</t>
  </si>
  <si>
    <t>GEORGE ARTURO RESTREPO DUQUE</t>
  </si>
  <si>
    <t>2695618</t>
  </si>
  <si>
    <t xml:space="preserve">Cr 9 A   # 44 D   70    </t>
  </si>
  <si>
    <t>CR 9 A # 44 D 70 </t>
  </si>
  <si>
    <t>ventas1@madepatula.com </t>
  </si>
  <si>
    <t>3117617135</t>
  </si>
  <si>
    <t>71631905</t>
  </si>
  <si>
    <t>GILBERTO ELIAS LONDOÑO SALAS</t>
  </si>
  <si>
    <t>3432752</t>
  </si>
  <si>
    <t>Av 47 A   # 61    77     ~niquia camacol</t>
  </si>
  <si>
    <t>CR 43 A # 1 A SUR 143 </t>
  </si>
  <si>
    <t>daroscar2005@yahoo.com </t>
  </si>
  <si>
    <t>GILBER0522@GMAIL.COM</t>
  </si>
  <si>
    <t>17102231</t>
  </si>
  <si>
    <t>GILBERTO PEREZ MORALES</t>
  </si>
  <si>
    <t xml:space="preserve">Cl 48 A   # 75    47    </t>
  </si>
  <si>
    <t>CR 68 # 49 05 </t>
  </si>
  <si>
    <t>cobranzas.balcones@gmail.com </t>
  </si>
  <si>
    <t>silvanaperez26@gmail.com</t>
  </si>
  <si>
    <t>caritopink2122@gmail.com</t>
  </si>
  <si>
    <t>GLADYS ELENA GIL OCHOA</t>
  </si>
  <si>
    <t>3134345</t>
  </si>
  <si>
    <t xml:space="preserve">Cr 39 A   # 18 B  Sur 154    </t>
  </si>
  <si>
    <t>CR 50 # 51 00 P 4 </t>
  </si>
  <si>
    <t>gilochoa_lawyer@yahoo.es    </t>
  </si>
  <si>
    <t>3163299426</t>
  </si>
  <si>
    <t>gilochoa_lawyer@yahoo.es </t>
  </si>
  <si>
    <t>gilochoa_lawyer@yahoo.es</t>
  </si>
  <si>
    <t>32310663</t>
  </si>
  <si>
    <t>GLADYS GOMEZ CESPEDES</t>
  </si>
  <si>
    <t>6016472</t>
  </si>
  <si>
    <t xml:space="preserve">Cr 49    # 45    48    </t>
  </si>
  <si>
    <t>ERICA 3113073735</t>
  </si>
  <si>
    <t>3002962636</t>
  </si>
  <si>
    <t>ericagomezcomunicadora@gmail.com</t>
  </si>
  <si>
    <t>32321605</t>
  </si>
  <si>
    <t>GLADYS ZULUAGA PEREZ</t>
  </si>
  <si>
    <t>4179355</t>
  </si>
  <si>
    <t>Av 26    # 52    200   Ap 2414</t>
  </si>
  <si>
    <t>CL 44 # 49 B 90 </t>
  </si>
  <si>
    <t>glazupe@yahoo.es</t>
  </si>
  <si>
    <t>3116050323</t>
  </si>
  <si>
    <t>32477543</t>
  </si>
  <si>
    <t>GLORIA EUGENIA ECHEVERRI VELASQUEZ</t>
  </si>
  <si>
    <t>CL 7 # 36 40</t>
  </si>
  <si>
    <t>Cl 7    # 36    40   Ap 1102</t>
  </si>
  <si>
    <t>losecheverri@une.net.co </t>
  </si>
  <si>
    <t>3206728007</t>
  </si>
  <si>
    <t>LOSECHEVERRIV@UNE.NET.CO    correita.1975@hotmail.</t>
  </si>
  <si>
    <t>32503776</t>
  </si>
  <si>
    <t>GLORIA EUGENIA PAREJA VELEZ</t>
  </si>
  <si>
    <t>CR 37 # 2 SUR 7 EDIF MACANA apt 1701</t>
  </si>
  <si>
    <t>3124653</t>
  </si>
  <si>
    <t>camivelez10@hotmail.com </t>
  </si>
  <si>
    <t>3137331423</t>
  </si>
  <si>
    <t xml:space="preserve">
melisa.velezp@gmail.com</t>
  </si>
  <si>
    <t>gloriaepareja@hotmail.com</t>
  </si>
  <si>
    <t>21764972</t>
  </si>
  <si>
    <t>GLORIA MARIA BEDOYA AGUDELO</t>
  </si>
  <si>
    <t>CALLE 30C # 50A - 601 INT 201</t>
  </si>
  <si>
    <t>3206319500</t>
  </si>
  <si>
    <t>JAIMEARREDON@HOTMAIL.COM</t>
  </si>
  <si>
    <t>3452152</t>
  </si>
  <si>
    <t>GUILLERMO LEON MARIN RESTREPO</t>
  </si>
  <si>
    <t xml:space="preserve">Cl 79 A   # 72 A   64    </t>
  </si>
  <si>
    <t>juancho.2108@hotmail.com </t>
  </si>
  <si>
    <t>fercho-1226@hotmail.com HIJO</t>
  </si>
  <si>
    <t>98494992</t>
  </si>
  <si>
    <t>GUSTAVO ALONSO ESPINAL MONSALVE</t>
  </si>
  <si>
    <t>Vereda Holanda</t>
  </si>
  <si>
    <t>CL 54 # 56 A 11 </t>
  </si>
  <si>
    <t xml:space="preserve">	gustavoespinal2000@yahoo.es</t>
  </si>
  <si>
    <t>3167427306</t>
  </si>
  <si>
    <t>gustavoaespinal@gmail.com</t>
  </si>
  <si>
    <t>71221456</t>
  </si>
  <si>
    <t>HEBERT HERNAN NOREÑA GIRALDO</t>
  </si>
  <si>
    <t xml:space="preserve">Cl 43 A   # 58    38    </t>
  </si>
  <si>
    <t>heno11@hotmail.com </t>
  </si>
  <si>
    <t>71217488</t>
  </si>
  <si>
    <t>HEIDER STI CEBALLOS NOREÑA</t>
  </si>
  <si>
    <t>Cl 29 A   # 50    85   Ap 304</t>
  </si>
  <si>
    <t xml:space="preserve">Cl 24 A   # 59 A   114    </t>
  </si>
  <si>
    <t>2735657</t>
  </si>
  <si>
    <t>heiderceballos@gmail.com </t>
  </si>
  <si>
    <t>3016549502</t>
  </si>
  <si>
    <t>ceballosheider@gmail.com</t>
  </si>
  <si>
    <t>70329166</t>
  </si>
  <si>
    <t>HENRY ALBERTO GARCIA CASTRILLON</t>
  </si>
  <si>
    <t>VEREDA LAS CANDAS</t>
  </si>
  <si>
    <t>CR 46 # 56 11 </t>
  </si>
  <si>
    <t>trostkygm@gmail.com </t>
  </si>
  <si>
    <t>830130702</t>
  </si>
  <si>
    <t xml:space="preserve">HERALDOS DEL EVANGELIO  </t>
  </si>
  <si>
    <t>(2)5648686</t>
  </si>
  <si>
    <t>CLL LOYOLA CASA 101 VIA PANCE</t>
  </si>
  <si>
    <t>Cali</t>
  </si>
  <si>
    <t>CL 75 # 11 87   </t>
  </si>
  <si>
    <t>colegioheraldosdelevangelio@gmail.com  FRANCISCO</t>
  </si>
  <si>
    <t>colegio.heraldos.cali@gmail.com</t>
  </si>
  <si>
    <t>901057823</t>
  </si>
  <si>
    <t xml:space="preserve">HOTEL ARMENIA CAMPESTRE S.A.S  </t>
  </si>
  <si>
    <t>(6) 4442628</t>
  </si>
  <si>
    <t>CL 22D VDA EL RHIN</t>
  </si>
  <si>
    <t>ARMENIA</t>
  </si>
  <si>
    <t>Armenia</t>
  </si>
  <si>
    <t>GERENTECOMERCIAL@CIBELESTOURS.COM</t>
  </si>
  <si>
    <t>(6)2347115</t>
  </si>
  <si>
    <t>(6)4442628</t>
  </si>
  <si>
    <t>GERENCIACOMERCIAL@CIBELESTOURS.COM</t>
  </si>
  <si>
    <t>98473671</t>
  </si>
  <si>
    <t>HUBER DE JESUS DIAZ CEBALLOS</t>
  </si>
  <si>
    <t>4527262</t>
  </si>
  <si>
    <t xml:space="preserve">Cr 50    # 52    37    </t>
  </si>
  <si>
    <t>Cl 37    # 23 AA   37 Bloque 4 Ap 113 ~TORREONES DE CATALUÑA MILAGROSA</t>
  </si>
  <si>
    <t>2272824</t>
  </si>
  <si>
    <t>3005735168 O LEIDY PARRA</t>
  </si>
  <si>
    <t>3007767585</t>
  </si>
  <si>
    <t>leidyjohanaparra@hotmail.com </t>
  </si>
  <si>
    <t>johanaparra@hottmail.com    </t>
  </si>
  <si>
    <t>811038158</t>
  </si>
  <si>
    <t xml:space="preserve">I.E FERNANDO VELEZ  </t>
  </si>
  <si>
    <t>CL 42 # 70 45</t>
  </si>
  <si>
    <t xml:space="preserve">Cr 58 A  # 52 C  135     </t>
  </si>
  <si>
    <t>2722728</t>
  </si>
  <si>
    <t>iefvelez@yahoo.es</t>
  </si>
  <si>
    <t>811038442</t>
  </si>
  <si>
    <t xml:space="preserve">I.E VILLA DEL SOL  </t>
  </si>
  <si>
    <t>CR 72 # 72 03   </t>
  </si>
  <si>
    <t>CRA 63 A #71 139   </t>
  </si>
  <si>
    <t>SERVISOCIAL1@HOTMAIL.COM   </t>
  </si>
  <si>
    <t>900425896</t>
  </si>
  <si>
    <t xml:space="preserve">INECSU S.A.S  </t>
  </si>
  <si>
    <t>CL 64 # 39 A 38</t>
  </si>
  <si>
    <t xml:space="preserve">Cl 64    # 39 A   38    </t>
  </si>
  <si>
    <t>inecsu@gmail.com   </t>
  </si>
  <si>
    <t>811043922</t>
  </si>
  <si>
    <t xml:space="preserve">INMOBILIARIA LA MANSION  </t>
  </si>
  <si>
    <t>CL 5 SUR # 17 89   </t>
  </si>
  <si>
    <t xml:space="preserve">Cl 49    # 49    82    </t>
  </si>
  <si>
    <t>4440224</t>
  </si>
  <si>
    <t>cartera@inmlamansion.com</t>
  </si>
  <si>
    <t>3176607292</t>
  </si>
  <si>
    <t>GERENCIA@INMOLAMANSION.COM   </t>
  </si>
  <si>
    <t>9003590891</t>
  </si>
  <si>
    <t xml:space="preserve">INSTRUVIAL S.A.S.  </t>
  </si>
  <si>
    <t>CR 47 # 62 50</t>
  </si>
  <si>
    <t>RIONEGRO</t>
  </si>
  <si>
    <t xml:space="preserve">Cr 47    # 62    50    </t>
  </si>
  <si>
    <t>5311488</t>
  </si>
  <si>
    <t>INSTRUVIASL@HOTMAIL.COM</t>
  </si>
  <si>
    <t>900569424</t>
  </si>
  <si>
    <t xml:space="preserve">INVERSIONES BMM S.A.S  </t>
  </si>
  <si>
    <t>CR 43 # 30 91   </t>
  </si>
  <si>
    <t>CL 45 # 86 7   </t>
  </si>
  <si>
    <t>tatybuiles@hotmail.com</t>
  </si>
  <si>
    <t>98579248</t>
  </si>
  <si>
    <t>IVAN DARIO ORTEGA ROJAS</t>
  </si>
  <si>
    <t>CR 48 # 7 151    </t>
  </si>
  <si>
    <t>CR 48 # 7 151 </t>
  </si>
  <si>
    <t>ifagudelo@elpoli.edu.co</t>
  </si>
  <si>
    <t>3113303579</t>
  </si>
  <si>
    <t>iortegar7@hotmail.com</t>
  </si>
  <si>
    <t>98485844</t>
  </si>
  <si>
    <t>JAIRO DE JESUS MURIEL LOPEZ</t>
  </si>
  <si>
    <t>4527094</t>
  </si>
  <si>
    <t>CL 43 A # 58 15</t>
  </si>
  <si>
    <t>CL 22 D # 42 20 </t>
  </si>
  <si>
    <t>jmuriel63@hotmail.com </t>
  </si>
  <si>
    <t>3117118793</t>
  </si>
  <si>
    <t>4646893 </t>
  </si>
  <si>
    <t>lazosjairo@gmail.com</t>
  </si>
  <si>
    <t>1100392062</t>
  </si>
  <si>
    <t>JAVIER MAURICIO AGUIRRE MORENO</t>
  </si>
  <si>
    <t>(1) 6672174</t>
  </si>
  <si>
    <t>BOGOTA</t>
  </si>
  <si>
    <t>MAMONAL KM 5 VIA ARROZ BARATO </t>
  </si>
  <si>
    <t>Cartagena</t>
  </si>
  <si>
    <t>(5) 6672174</t>
  </si>
  <si>
    <t>(5)6672174</t>
  </si>
  <si>
    <t>JAM2685@GMAIL.COM    </t>
  </si>
  <si>
    <t>8399057</t>
  </si>
  <si>
    <t>JESUS BALMORE ORTIZ MUÑOZ</t>
  </si>
  <si>
    <t>5976061</t>
  </si>
  <si>
    <t>Dg 54    # 42    117   Ap 401</t>
  </si>
  <si>
    <t>DG 54 # 42 117 APTO 401 </t>
  </si>
  <si>
    <t>natalia.ortiz12@hotmail.com </t>
  </si>
  <si>
    <t>4824076 </t>
  </si>
  <si>
    <t>leonoraosorno@hotmail.com</t>
  </si>
  <si>
    <t>leonoraosorno@hotmail.com    </t>
  </si>
  <si>
    <t>JHON JAIRO OSORNO RESTREPO</t>
  </si>
  <si>
    <t>4567351</t>
  </si>
  <si>
    <t>CL 37 # 55 26</t>
  </si>
  <si>
    <t>olgalucialondonogil@yahoo.com</t>
  </si>
  <si>
    <t>id_clients_people</t>
  </si>
  <si>
    <t>names</t>
  </si>
  <si>
    <t>last_names</t>
  </si>
  <si>
    <t>type_document</t>
  </si>
  <si>
    <t>number_document</t>
  </si>
  <si>
    <t>expedition_date</t>
  </si>
  <si>
    <t>gender</t>
  </si>
  <si>
    <t>birthdate</t>
  </si>
  <si>
    <t>stratum</t>
  </si>
  <si>
    <t>data_treatment</t>
  </si>
  <si>
    <t>observations</t>
  </si>
  <si>
    <t>ADRIANA MARIA</t>
  </si>
  <si>
    <t xml:space="preserve">ALICIA </t>
  </si>
  <si>
    <t>VELEZ DE PAREJA</t>
  </si>
  <si>
    <t>GUZMAN ZAPATA</t>
  </si>
  <si>
    <t>SALAZAR GOMEZ</t>
  </si>
  <si>
    <t xml:space="preserve">ALEJANDRO </t>
  </si>
  <si>
    <t>POSADA MEJIA</t>
  </si>
  <si>
    <t xml:space="preserve">ANA CECILIA </t>
  </si>
  <si>
    <t>ARANGO ZAPATA</t>
  </si>
  <si>
    <t xml:space="preserve">ANGELA MARIA </t>
  </si>
  <si>
    <t>MOLINA ORTEGA</t>
  </si>
  <si>
    <t>VELEZ PAREJA</t>
  </si>
  <si>
    <t>PAREJA VELEZ</t>
  </si>
  <si>
    <t xml:space="preserve">ANTONIO DE JESUS </t>
  </si>
  <si>
    <t>CASTAÑO GONZALEZ</t>
  </si>
  <si>
    <t xml:space="preserve">ANTONIO JOSE </t>
  </si>
  <si>
    <t>RIVERA LOPEZ</t>
  </si>
  <si>
    <t>id_clients_people_childrens</t>
  </si>
  <si>
    <t>name</t>
  </si>
  <si>
    <t>phone</t>
  </si>
  <si>
    <t>id_clients_people_contact</t>
  </si>
  <si>
    <t>department</t>
  </si>
  <si>
    <t>city</t>
  </si>
  <si>
    <t>address1</t>
  </si>
  <si>
    <t>type_address1</t>
  </si>
  <si>
    <t>address2</t>
  </si>
  <si>
    <t>type_address2</t>
  </si>
  <si>
    <t>phone1</t>
  </si>
  <si>
    <t>type_phone1</t>
  </si>
  <si>
    <t>phone2</t>
  </si>
  <si>
    <t>type_phone2</t>
  </si>
  <si>
    <t>email</t>
  </si>
  <si>
    <t>id_clients_people_info_crm</t>
  </si>
  <si>
    <t>marital_status</t>
  </si>
  <si>
    <t>monthly_income</t>
  </si>
  <si>
    <t>heritage</t>
  </si>
  <si>
    <t>own_house</t>
  </si>
  <si>
    <t>number_house</t>
  </si>
  <si>
    <t>id_clients_people_vehicle</t>
  </si>
  <si>
    <t>placa</t>
  </si>
  <si>
    <t>date_soat</t>
  </si>
  <si>
    <t>date_taxes</t>
  </si>
  <si>
    <t>date_tecno</t>
  </si>
  <si>
    <t>id_clients_people_working_information</t>
  </si>
  <si>
    <t>occupation</t>
  </si>
  <si>
    <t>company</t>
  </si>
  <si>
    <t>MEJIA GALLEGO</t>
  </si>
  <si>
    <t xml:space="preserve">CARLOS ANDRES </t>
  </si>
  <si>
    <t>MADRIGAL VALLEJO</t>
  </si>
  <si>
    <t xml:space="preserve">BEATRIZ ELENA </t>
  </si>
  <si>
    <t xml:space="preserve">CARLOS ARTURO </t>
  </si>
  <si>
    <t>HERNANDEZ GARCIA</t>
  </si>
  <si>
    <t>URAN RIOS</t>
  </si>
  <si>
    <t xml:space="preserve">CARLOS FREDY </t>
  </si>
  <si>
    <t>CARMONA RAMIREZ</t>
  </si>
  <si>
    <t>CARLOS HERNANDO</t>
  </si>
  <si>
    <t xml:space="preserve">CARLOS MARIO </t>
  </si>
  <si>
    <t>GARCÉS DIAZ</t>
  </si>
  <si>
    <t>LORA SERNA</t>
  </si>
  <si>
    <t>TRUJILLO TOBON</t>
  </si>
  <si>
    <t xml:space="preserve">CATHERIN JHOANA </t>
  </si>
  <si>
    <t>AMARIS JEREZ</t>
  </si>
  <si>
    <t xml:space="preserve">CESAR AUGUSTO </t>
  </si>
  <si>
    <t>SUAREZ MIRA</t>
  </si>
  <si>
    <t xml:space="preserve">CLAUDIA MARIA </t>
  </si>
  <si>
    <t>LOPERA JARAMILLO</t>
  </si>
  <si>
    <t>OSORIO RUIZ</t>
  </si>
  <si>
    <t>TAVERA ALVAREZ</t>
  </si>
  <si>
    <t xml:space="preserve">CONRADO </t>
  </si>
  <si>
    <t>CLAVIJO RAMIREZ</t>
  </si>
  <si>
    <t>CRISTIAN DAVID</t>
  </si>
  <si>
    <t>CLAVIJO CARRENO</t>
  </si>
  <si>
    <t xml:space="preserve">DANIEL ALEJANDRO </t>
  </si>
  <si>
    <t>ARROYAVE CHAVARRIAGA</t>
  </si>
  <si>
    <t xml:space="preserve">DANIEL </t>
  </si>
  <si>
    <t>SANCHEZ BARRENECHE</t>
  </si>
  <si>
    <t xml:space="preserve">DANIELA </t>
  </si>
  <si>
    <t>RAMIREZ ZULUAGA</t>
  </si>
  <si>
    <t xml:space="preserve">DARIO ANTONIO </t>
  </si>
  <si>
    <t>RAVE ECHAVARRIA</t>
  </si>
  <si>
    <t xml:space="preserve">DEIBER </t>
  </si>
  <si>
    <t>VILLA GUERRA</t>
  </si>
  <si>
    <t xml:space="preserve">DIANA CAROLINA </t>
  </si>
  <si>
    <t>DIEZ TRUJILLO</t>
  </si>
  <si>
    <t xml:space="preserve">DIANA LUCIA </t>
  </si>
  <si>
    <t>MESA ARANGO</t>
  </si>
  <si>
    <t xml:space="preserve">DIANA MARCELA </t>
  </si>
  <si>
    <t>URIBE TOBON</t>
  </si>
  <si>
    <t xml:space="preserve">DIANA MARIA </t>
  </si>
  <si>
    <t>TRUJILLO DIAZ</t>
  </si>
  <si>
    <t xml:space="preserve">DIEGO ANDRES </t>
  </si>
  <si>
    <t>PATIÑO DIAZ</t>
  </si>
  <si>
    <t xml:space="preserve">DIEGO LEON </t>
  </si>
  <si>
    <t>ORTIZ GIL</t>
  </si>
  <si>
    <t xml:space="preserve">EDUARD MAURICIO </t>
  </si>
  <si>
    <t>CIRO GRANDA</t>
  </si>
  <si>
    <t xml:space="preserve">EDWIN ALEXANDER </t>
  </si>
  <si>
    <t>GUEVARA LOPERA</t>
  </si>
  <si>
    <t xml:space="preserve">ELIAS ENOK </t>
  </si>
  <si>
    <t>PEREZ GIRALDO</t>
  </si>
  <si>
    <t xml:space="preserve">ELICENIA </t>
  </si>
  <si>
    <t>OVIEDO BONILLA</t>
  </si>
  <si>
    <t xml:space="preserve">ELIZABETH </t>
  </si>
  <si>
    <t>YEPES RENDON</t>
  </si>
  <si>
    <t xml:space="preserve">ENEDITH DEL CARMEN </t>
  </si>
  <si>
    <t>GONZALEZ HERNANDEZ</t>
  </si>
  <si>
    <t xml:space="preserve">ERICA MARCELA </t>
  </si>
  <si>
    <t>OCHOA CASTRILLON</t>
  </si>
  <si>
    <t xml:space="preserve">ERNESTO DE JESUS </t>
  </si>
  <si>
    <t>PATIÑO GUTIERREZ</t>
  </si>
  <si>
    <t xml:space="preserve">ESTEFANIA </t>
  </si>
  <si>
    <t>PEREZ TRUJILLO</t>
  </si>
  <si>
    <t xml:space="preserve">EUGENIA ASTRID </t>
  </si>
  <si>
    <t>TRUJILLO OSORIO</t>
  </si>
  <si>
    <t xml:space="preserve">FABIAN ADOLFO </t>
  </si>
  <si>
    <t>PEREZ GOMEZ</t>
  </si>
  <si>
    <t xml:space="preserve">FABIO LEON </t>
  </si>
  <si>
    <t>MONCADA CARDONA</t>
  </si>
  <si>
    <t xml:space="preserve">FRANCISCO JAVIER </t>
  </si>
  <si>
    <t>ECHEVERRI CARDENAS</t>
  </si>
  <si>
    <t xml:space="preserve">FARID AGUSTIN </t>
  </si>
  <si>
    <t>MEDINA REDONDO</t>
  </si>
  <si>
    <t xml:space="preserve">FREDY </t>
  </si>
  <si>
    <t>CARDONA MEJIA</t>
  </si>
  <si>
    <t xml:space="preserve">GABRIEL JAIME </t>
  </si>
  <si>
    <t>SANCHEZ ESCOBAR</t>
  </si>
  <si>
    <t xml:space="preserve">GABRIELA </t>
  </si>
  <si>
    <t xml:space="preserve">CUARTAS </t>
  </si>
  <si>
    <t xml:space="preserve">GEORGE ARTURO </t>
  </si>
  <si>
    <t>RESTREPO DUQUE</t>
  </si>
  <si>
    <t xml:space="preserve">GILBERTO ELIAS </t>
  </si>
  <si>
    <t>LONDOÑO SALAS</t>
  </si>
  <si>
    <t xml:space="preserve">GILBERTO </t>
  </si>
  <si>
    <t>PEREZ MORALES</t>
  </si>
  <si>
    <t xml:space="preserve">GLADYS ELENA </t>
  </si>
  <si>
    <t>GIL OCHOA</t>
  </si>
  <si>
    <t xml:space="preserve">GLADYS </t>
  </si>
  <si>
    <t>GOMEZ CESPEDES</t>
  </si>
  <si>
    <t xml:space="preserve">GLORIA EUGENIA </t>
  </si>
  <si>
    <t>ECHEVERRI VELASQUEZ</t>
  </si>
  <si>
    <t>ZULUAGA PEREZ</t>
  </si>
  <si>
    <t xml:space="preserve">GLORIA MARIA </t>
  </si>
  <si>
    <t>BEDOYA AGUDELO</t>
  </si>
  <si>
    <t xml:space="preserve">GUILLERMO LEON </t>
  </si>
  <si>
    <t>MARIN RESTREPO</t>
  </si>
  <si>
    <t xml:space="preserve">GUSTAVO ALONSO </t>
  </si>
  <si>
    <t>ESPINAL MONSALVE</t>
  </si>
  <si>
    <t xml:space="preserve">HEBERT HERNAN </t>
  </si>
  <si>
    <t>NOREÑA GIRALDO</t>
  </si>
  <si>
    <t xml:space="preserve">HEIDER STI </t>
  </si>
  <si>
    <t>CEBALLOS NOREÑA</t>
  </si>
  <si>
    <t xml:space="preserve">HENRY ALBERTO </t>
  </si>
  <si>
    <t>GARCIA CASTRILLON</t>
  </si>
  <si>
    <t xml:space="preserve">HUBER DE JESUS </t>
  </si>
  <si>
    <t>DIAZ CEBALLOS</t>
  </si>
  <si>
    <t>IVAN DARIO</t>
  </si>
  <si>
    <t>ORTEGA ROJAS</t>
  </si>
  <si>
    <t xml:space="preserve">JAIRO DE JESUS </t>
  </si>
  <si>
    <t>MURIEL LOPEZ</t>
  </si>
  <si>
    <t xml:space="preserve">JAVIER MAURICIO </t>
  </si>
  <si>
    <t>AGUIRRE MORENO</t>
  </si>
  <si>
    <t xml:space="preserve">JESUS BALMORE </t>
  </si>
  <si>
    <t>ORTIZ MUÑOZ</t>
  </si>
  <si>
    <t xml:space="preserve">JHON JAIRO </t>
  </si>
  <si>
    <t>OSORNO RESTREPO</t>
  </si>
  <si>
    <t>CÉDULA</t>
  </si>
  <si>
    <t>Residencial</t>
  </si>
  <si>
    <t>Femenino</t>
  </si>
  <si>
    <t>Masculino</t>
  </si>
  <si>
    <t xml:space="preserve">eliasenokp@yahoo.es  </t>
  </si>
  <si>
    <t xml:space="preserve">LOSECHEVERRIV@UNE.NET.CO </t>
  </si>
  <si>
    <t>fmoncada1962@gmail</t>
  </si>
  <si>
    <t>melivelez1904@hotmail.com</t>
  </si>
  <si>
    <t>daac1913@gmail.com</t>
  </si>
  <si>
    <t>pauilis_9002@hotmail.com</t>
  </si>
  <si>
    <t>eliasenokp@yahoo.es</t>
  </si>
  <si>
    <t>carpintero1219@hotmail.com</t>
  </si>
  <si>
    <t>franciscoecheverri1@gmail.com</t>
  </si>
  <si>
    <t>gilber0522@gmail.com</t>
  </si>
  <si>
    <t>losecheverriv@une.net.co</t>
  </si>
  <si>
    <t>jaimearredon@hotmail.com</t>
  </si>
  <si>
    <t>fercho-1226@hotmail.com</t>
  </si>
  <si>
    <t>gustavoespinal2000@yahoo.es</t>
  </si>
  <si>
    <t>johanaparra@hottmail.com</t>
  </si>
  <si>
    <t>jam2685@gmail.com</t>
  </si>
  <si>
    <t>claudialj1@yahoo.es </t>
  </si>
  <si>
    <t> </t>
  </si>
  <si>
    <t>diegoleono@hotmail.com </t>
  </si>
  <si>
    <t>elizabethyepesrendon@gmail.com </t>
  </si>
  <si>
    <t>1965;11;27</t>
  </si>
  <si>
    <t>1975;12;29</t>
  </si>
  <si>
    <t>1991;11;23</t>
  </si>
  <si>
    <t>1972;10;10</t>
  </si>
  <si>
    <t>1995;12;20</t>
  </si>
  <si>
    <t>1990;12;18</t>
  </si>
  <si>
    <t>1984;01;26</t>
  </si>
  <si>
    <t>1976;08;20</t>
  </si>
  <si>
    <t>1964;04;04</t>
  </si>
  <si>
    <t>1967;06;15</t>
  </si>
  <si>
    <t>1923;08;24</t>
  </si>
  <si>
    <t>1959;03;27</t>
  </si>
  <si>
    <t>1990;04;19</t>
  </si>
  <si>
    <t>1962;06;05</t>
  </si>
  <si>
    <t>1973;05;14</t>
  </si>
  <si>
    <t>1963;04;29</t>
  </si>
  <si>
    <t>1959;11;02</t>
  </si>
  <si>
    <t>1981;04;12</t>
  </si>
  <si>
    <t>1965;03;29</t>
  </si>
  <si>
    <t>1971;04;27</t>
  </si>
  <si>
    <t>1967;01;14</t>
  </si>
  <si>
    <t>1969;05;16</t>
  </si>
  <si>
    <t>1966;03;14</t>
  </si>
  <si>
    <t>1964;09;21</t>
  </si>
  <si>
    <t>1961;04;23</t>
  </si>
  <si>
    <t>1966;01;18</t>
  </si>
  <si>
    <t>1962;07;26</t>
  </si>
  <si>
    <t>1957;09;10</t>
  </si>
  <si>
    <t>1984;01;14</t>
  </si>
  <si>
    <t>1994;05;05</t>
  </si>
  <si>
    <t>1990;03;31</t>
  </si>
  <si>
    <t>1974;04;04</t>
  </si>
  <si>
    <t>1989;09;27</t>
  </si>
  <si>
    <t>1979;09;11</t>
  </si>
  <si>
    <t>1980;09;16</t>
  </si>
  <si>
    <t>1964;06;12</t>
  </si>
  <si>
    <t>1977;09;25</t>
  </si>
  <si>
    <t>1968;01;27</t>
  </si>
  <si>
    <t>1986;08;10</t>
  </si>
  <si>
    <t>1984;06;08</t>
  </si>
  <si>
    <t>1953;01;31</t>
  </si>
  <si>
    <t>1974;10;07</t>
  </si>
  <si>
    <t>1982;03;03</t>
  </si>
  <si>
    <t>1952;09;18</t>
  </si>
  <si>
    <t>1990;09;10</t>
  </si>
  <si>
    <t>1969;07;02</t>
  </si>
  <si>
    <t>1972;06;16</t>
  </si>
  <si>
    <t>1962;11;15</t>
  </si>
  <si>
    <t>1985;06;27</t>
  </si>
  <si>
    <t>1974;06;17</t>
  </si>
  <si>
    <t>1963;05;12</t>
  </si>
  <si>
    <t>1962;07;17</t>
  </si>
  <si>
    <t>1920;11;09</t>
  </si>
  <si>
    <t>1959;10;16</t>
  </si>
  <si>
    <t>1963;05;22</t>
  </si>
  <si>
    <t>1944;08;12</t>
  </si>
  <si>
    <t>1962;09;21</t>
  </si>
  <si>
    <t>1957;11;07</t>
  </si>
  <si>
    <t>1961;07;21</t>
  </si>
  <si>
    <t>1951;04;27</t>
  </si>
  <si>
    <t>1952;03;17</t>
  </si>
  <si>
    <t>1954;04;17</t>
  </si>
  <si>
    <t>1958;08;17</t>
  </si>
  <si>
    <t>1966;07;24</t>
  </si>
  <si>
    <t>1980;05;03</t>
  </si>
  <si>
    <t>1979;09;02</t>
  </si>
  <si>
    <t>1982;09;30</t>
  </si>
  <si>
    <t>1972;07;02</t>
  </si>
  <si>
    <t>1970;05;25</t>
  </si>
  <si>
    <t>1963;11;12</t>
  </si>
  <si>
    <t>1985;12;16</t>
  </si>
  <si>
    <t>1958;12;25</t>
  </si>
  <si>
    <t>1959;10;17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</si>
</sst>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9"/>
      <name val="Consolas"/>
      <family val="3"/>
    </font>
    <font>
      <sz val="8"/>
      <name val="Arial"/>
      <family val="2"/>
    </font>
    <font>
      <u/>
      <sz val="10"/>
      <name val="Arial"/>
      <family val="2"/>
    </font>
    <font>
      <b/>
      <sz val="13"/>
      <color rgb="FF000000"/>
      <name val="Arial"/>
      <family val="2"/>
    </font>
    <font>
      <sz val="12"/>
      <color rgb="FF222222"/>
      <name val="Arial"/>
      <family val="2"/>
    </font>
    <font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00">
    <xf numFmtId="0" fontId="0" fillId="0" borderId="0" xfId="0"/>
    <xf numFmtId="0" fontId="2" fillId="2" borderId="0" xfId="2" applyFill="1" applyAlignment="1">
      <alignment horizontal="center"/>
    </xf>
    <xf numFmtId="0" fontId="2" fillId="2" borderId="0" xfId="2" applyFill="1" applyAlignment="1">
      <alignment horizontal="left"/>
    </xf>
    <xf numFmtId="0" fontId="3" fillId="2" borderId="0" xfId="2" applyFont="1" applyFill="1" applyAlignment="1">
      <alignment horizontal="center"/>
    </xf>
    <xf numFmtId="0" fontId="2" fillId="0" borderId="0" xfId="2"/>
    <xf numFmtId="0" fontId="2" fillId="3" borderId="0" xfId="2" applyFill="1" applyAlignment="1">
      <alignment wrapText="1"/>
    </xf>
    <xf numFmtId="0" fontId="2" fillId="3" borderId="0" xfId="2" applyFill="1" applyAlignment="1">
      <alignment horizontal="left" wrapText="1"/>
    </xf>
    <xf numFmtId="0" fontId="3" fillId="3" borderId="0" xfId="0" applyFont="1" applyFill="1" applyAlignment="1">
      <alignment horizontal="left"/>
    </xf>
    <xf numFmtId="0" fontId="1" fillId="3" borderId="0" xfId="1" applyFill="1" applyBorder="1" applyAlignment="1">
      <alignment wrapText="1"/>
    </xf>
    <xf numFmtId="0" fontId="4" fillId="3" borderId="0" xfId="0" applyFont="1" applyFill="1"/>
    <xf numFmtId="0" fontId="2" fillId="3" borderId="0" xfId="2" applyFill="1" applyAlignment="1">
      <alignment horizontal="right" wrapText="1"/>
    </xf>
    <xf numFmtId="0" fontId="2" fillId="3" borderId="0" xfId="2" applyFill="1"/>
    <xf numFmtId="0" fontId="2" fillId="4" borderId="0" xfId="2" applyFill="1" applyAlignment="1">
      <alignment wrapText="1"/>
    </xf>
    <xf numFmtId="0" fontId="2" fillId="4" borderId="0" xfId="2" applyFill="1" applyAlignment="1">
      <alignment horizontal="left" wrapText="1"/>
    </xf>
    <xf numFmtId="0" fontId="3" fillId="4" borderId="0" xfId="0" applyFont="1" applyFill="1" applyAlignment="1">
      <alignment horizontal="left"/>
    </xf>
    <xf numFmtId="0" fontId="2" fillId="4" borderId="0" xfId="2" applyFill="1" applyAlignment="1">
      <alignment horizontal="right" wrapText="1"/>
    </xf>
    <xf numFmtId="0" fontId="2" fillId="4" borderId="0" xfId="2" applyFill="1"/>
    <xf numFmtId="0" fontId="2" fillId="5" borderId="0" xfId="2" applyFill="1" applyAlignment="1">
      <alignment wrapText="1"/>
    </xf>
    <xf numFmtId="0" fontId="2" fillId="5" borderId="0" xfId="2" applyFill="1" applyAlignment="1">
      <alignment horizontal="left" wrapText="1"/>
    </xf>
    <xf numFmtId="0" fontId="4" fillId="5" borderId="0" xfId="0" applyFont="1" applyFill="1"/>
    <xf numFmtId="0" fontId="2" fillId="5" borderId="0" xfId="2" applyFill="1" applyAlignment="1">
      <alignment horizontal="right" wrapText="1"/>
    </xf>
    <xf numFmtId="0" fontId="2" fillId="5" borderId="0" xfId="2" applyFill="1"/>
    <xf numFmtId="0" fontId="1" fillId="3" borderId="0" xfId="1" applyNumberFormat="1" applyFill="1" applyBorder="1" applyAlignment="1">
      <alignment wrapText="1"/>
    </xf>
    <xf numFmtId="0" fontId="2" fillId="6" borderId="0" xfId="2" applyFill="1" applyAlignment="1">
      <alignment wrapText="1"/>
    </xf>
    <xf numFmtId="0" fontId="2" fillId="6" borderId="0" xfId="2" applyFill="1" applyAlignment="1">
      <alignment horizontal="left" wrapText="1"/>
    </xf>
    <xf numFmtId="0" fontId="3" fillId="6" borderId="0" xfId="0" applyFont="1" applyFill="1"/>
    <xf numFmtId="0" fontId="4" fillId="6" borderId="0" xfId="0" applyFont="1" applyFill="1"/>
    <xf numFmtId="0" fontId="2" fillId="6" borderId="0" xfId="2" applyFill="1" applyAlignment="1">
      <alignment horizontal="right" wrapText="1"/>
    </xf>
    <xf numFmtId="0" fontId="2" fillId="6" borderId="0" xfId="2" applyFill="1"/>
    <xf numFmtId="0" fontId="3" fillId="5" borderId="0" xfId="2" applyFont="1" applyFill="1" applyAlignment="1">
      <alignment wrapText="1"/>
    </xf>
    <xf numFmtId="0" fontId="2" fillId="7" borderId="0" xfId="2" applyFill="1" applyAlignment="1">
      <alignment wrapText="1"/>
    </xf>
    <xf numFmtId="0" fontId="2" fillId="7" borderId="0" xfId="2" applyFill="1" applyAlignment="1">
      <alignment horizontal="left" wrapText="1"/>
    </xf>
    <xf numFmtId="0" fontId="3" fillId="7" borderId="0" xfId="0" applyFont="1" applyFill="1" applyAlignment="1">
      <alignment horizontal="left"/>
    </xf>
    <xf numFmtId="0" fontId="1" fillId="7" borderId="0" xfId="1" applyFill="1" applyBorder="1" applyAlignment="1">
      <alignment wrapText="1"/>
    </xf>
    <xf numFmtId="0" fontId="4" fillId="7" borderId="0" xfId="0" applyFont="1" applyFill="1"/>
    <xf numFmtId="0" fontId="2" fillId="7" borderId="0" xfId="2" applyFill="1" applyAlignment="1">
      <alignment horizontal="right" wrapText="1"/>
    </xf>
    <xf numFmtId="0" fontId="2" fillId="7" borderId="0" xfId="2" applyFill="1"/>
    <xf numFmtId="0" fontId="3" fillId="6" borderId="0" xfId="0" applyFont="1" applyFill="1" applyAlignment="1">
      <alignment horizontal="left"/>
    </xf>
    <xf numFmtId="0" fontId="3" fillId="7" borderId="0" xfId="2" applyFont="1" applyFill="1" applyAlignment="1">
      <alignment wrapText="1"/>
    </xf>
    <xf numFmtId="0" fontId="3" fillId="7" borderId="1" xfId="0" applyFont="1" applyFill="1" applyBorder="1" applyAlignment="1">
      <alignment horizontal="left"/>
    </xf>
    <xf numFmtId="0" fontId="3" fillId="5" borderId="0" xfId="2" applyFont="1" applyFill="1" applyAlignment="1">
      <alignment horizontal="left" wrapText="1"/>
    </xf>
    <xf numFmtId="0" fontId="3" fillId="5" borderId="0" xfId="2" applyFont="1" applyFill="1" applyAlignment="1">
      <alignment horizontal="right" wrapText="1"/>
    </xf>
    <xf numFmtId="0" fontId="3" fillId="5" borderId="0" xfId="2" applyFont="1" applyFill="1"/>
    <xf numFmtId="0" fontId="3" fillId="6" borderId="0" xfId="2" applyFont="1" applyFill="1" applyAlignment="1">
      <alignment wrapText="1"/>
    </xf>
    <xf numFmtId="0" fontId="1" fillId="6" borderId="0" xfId="1" applyFill="1" applyBorder="1" applyAlignment="1">
      <alignment wrapText="1"/>
    </xf>
    <xf numFmtId="0" fontId="2" fillId="8" borderId="0" xfId="2" applyFill="1" applyAlignment="1">
      <alignment wrapText="1"/>
    </xf>
    <xf numFmtId="0" fontId="2" fillId="8" borderId="0" xfId="2" applyFill="1" applyAlignment="1">
      <alignment horizontal="left" wrapText="1"/>
    </xf>
    <xf numFmtId="0" fontId="3" fillId="8" borderId="0" xfId="0" applyFont="1" applyFill="1" applyAlignment="1">
      <alignment horizontal="left"/>
    </xf>
    <xf numFmtId="0" fontId="3" fillId="8" borderId="0" xfId="2" applyFont="1" applyFill="1" applyAlignment="1">
      <alignment wrapText="1"/>
    </xf>
    <xf numFmtId="0" fontId="2" fillId="8" borderId="0" xfId="2" applyFill="1" applyAlignment="1">
      <alignment horizontal="right" wrapText="1"/>
    </xf>
    <xf numFmtId="0" fontId="2" fillId="8" borderId="0" xfId="2" applyFill="1"/>
    <xf numFmtId="0" fontId="1" fillId="8" borderId="0" xfId="1" applyFill="1" applyBorder="1" applyAlignment="1">
      <alignment wrapText="1"/>
    </xf>
    <xf numFmtId="0" fontId="5" fillId="7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6" borderId="0" xfId="2" applyFont="1" applyFill="1" applyAlignment="1">
      <alignment horizontal="left" wrapText="1"/>
    </xf>
    <xf numFmtId="0" fontId="3" fillId="6" borderId="0" xfId="2" applyFont="1" applyFill="1" applyAlignment="1">
      <alignment horizontal="right" wrapText="1"/>
    </xf>
    <xf numFmtId="0" fontId="3" fillId="6" borderId="0" xfId="2" applyFont="1" applyFill="1"/>
    <xf numFmtId="0" fontId="3" fillId="7" borderId="0" xfId="2" applyFont="1" applyFill="1" applyAlignment="1">
      <alignment horizontal="left" wrapText="1"/>
    </xf>
    <xf numFmtId="0" fontId="3" fillId="7" borderId="0" xfId="2" applyFont="1" applyFill="1" applyAlignment="1">
      <alignment horizontal="right" wrapText="1"/>
    </xf>
    <xf numFmtId="0" fontId="6" fillId="7" borderId="0" xfId="1" applyFont="1" applyFill="1" applyBorder="1" applyAlignment="1">
      <alignment wrapText="1"/>
    </xf>
    <xf numFmtId="0" fontId="3" fillId="7" borderId="0" xfId="2" applyFont="1" applyFill="1"/>
    <xf numFmtId="0" fontId="2" fillId="9" borderId="0" xfId="2" applyFill="1" applyAlignment="1">
      <alignment wrapText="1"/>
    </xf>
    <xf numFmtId="0" fontId="2" fillId="9" borderId="0" xfId="2" applyFill="1" applyAlignment="1">
      <alignment horizontal="left" wrapText="1"/>
    </xf>
    <xf numFmtId="0" fontId="3" fillId="9" borderId="0" xfId="0" applyFont="1" applyFill="1" applyAlignment="1">
      <alignment horizontal="left"/>
    </xf>
    <xf numFmtId="0" fontId="4" fillId="9" borderId="0" xfId="0" applyFont="1" applyFill="1"/>
    <xf numFmtId="0" fontId="2" fillId="9" borderId="0" xfId="2" applyFill="1" applyAlignment="1">
      <alignment horizontal="right" wrapText="1"/>
    </xf>
    <xf numFmtId="0" fontId="2" fillId="9" borderId="0" xfId="2" applyFill="1"/>
    <xf numFmtId="0" fontId="3" fillId="3" borderId="0" xfId="2" applyFont="1" applyFill="1" applyAlignment="1">
      <alignment wrapText="1"/>
    </xf>
    <xf numFmtId="0" fontId="5" fillId="3" borderId="1" xfId="0" applyFont="1" applyFill="1" applyBorder="1" applyAlignment="1">
      <alignment horizontal="left"/>
    </xf>
    <xf numFmtId="0" fontId="1" fillId="3" borderId="0" xfId="1" applyFill="1"/>
    <xf numFmtId="0" fontId="4" fillId="8" borderId="0" xfId="0" applyFont="1" applyFill="1"/>
    <xf numFmtId="0" fontId="7" fillId="0" borderId="0" xfId="0" applyFont="1"/>
    <xf numFmtId="0" fontId="2" fillId="10" borderId="0" xfId="2" applyFill="1" applyAlignment="1">
      <alignment wrapText="1"/>
    </xf>
    <xf numFmtId="0" fontId="3" fillId="10" borderId="1" xfId="0" applyFont="1" applyFill="1" applyBorder="1" applyAlignment="1">
      <alignment horizontal="left"/>
    </xf>
    <xf numFmtId="0" fontId="3" fillId="10" borderId="0" xfId="2" applyFont="1" applyFill="1" applyAlignment="1">
      <alignment wrapText="1"/>
    </xf>
    <xf numFmtId="0" fontId="0" fillId="0" borderId="2" xfId="0" applyBorder="1"/>
    <xf numFmtId="0" fontId="2" fillId="10" borderId="2" xfId="2" applyFill="1" applyBorder="1" applyAlignment="1">
      <alignment wrapText="1"/>
    </xf>
    <xf numFmtId="0" fontId="3" fillId="10" borderId="2" xfId="0" applyFont="1" applyFill="1" applyBorder="1" applyAlignment="1">
      <alignment horizontal="left"/>
    </xf>
    <xf numFmtId="49" fontId="2" fillId="10" borderId="2" xfId="2" applyNumberFormat="1" applyFill="1" applyBorder="1" applyAlignment="1">
      <alignment wrapText="1"/>
    </xf>
    <xf numFmtId="0" fontId="7" fillId="12" borderId="2" xfId="0" applyFont="1" applyFill="1" applyBorder="1"/>
    <xf numFmtId="49" fontId="7" fillId="12" borderId="2" xfId="0" applyNumberFormat="1" applyFont="1" applyFill="1" applyBorder="1"/>
    <xf numFmtId="0" fontId="7" fillId="11" borderId="2" xfId="0" applyFont="1" applyFill="1" applyBorder="1"/>
    <xf numFmtId="0" fontId="7" fillId="6" borderId="2" xfId="0" applyFont="1" applyFill="1" applyBorder="1"/>
    <xf numFmtId="0" fontId="7" fillId="13" borderId="2" xfId="0" applyFont="1" applyFill="1" applyBorder="1"/>
    <xf numFmtId="0" fontId="7" fillId="7" borderId="2" xfId="0" applyFont="1" applyFill="1" applyBorder="1"/>
    <xf numFmtId="0" fontId="7" fillId="14" borderId="2" xfId="0" applyFont="1" applyFill="1" applyBorder="1"/>
    <xf numFmtId="1" fontId="2" fillId="10" borderId="2" xfId="2" applyNumberFormat="1" applyFill="1" applyBorder="1" applyAlignment="1">
      <alignment horizontal="left" wrapText="1"/>
    </xf>
    <xf numFmtId="0" fontId="0" fillId="0" borderId="3" xfId="0" applyBorder="1"/>
    <xf numFmtId="0" fontId="0" fillId="0" borderId="4" xfId="0" applyBorder="1"/>
    <xf numFmtId="0" fontId="7" fillId="6" borderId="3" xfId="0" applyFont="1" applyFill="1" applyBorder="1"/>
    <xf numFmtId="0" fontId="2" fillId="10" borderId="3" xfId="2" applyFill="1" applyBorder="1" applyAlignment="1">
      <alignment wrapText="1"/>
    </xf>
    <xf numFmtId="0" fontId="3" fillId="10" borderId="3" xfId="0" applyFont="1" applyFill="1" applyBorder="1" applyAlignment="1">
      <alignment horizontal="left"/>
    </xf>
    <xf numFmtId="0" fontId="7" fillId="6" borderId="4" xfId="0" applyFont="1" applyFill="1" applyBorder="1"/>
    <xf numFmtId="0" fontId="8" fillId="0" borderId="2" xfId="0" applyFont="1" applyBorder="1"/>
    <xf numFmtId="0" fontId="1" fillId="3" borderId="0" xfId="1" applyFill="1" applyAlignment="1">
      <alignment wrapText="1"/>
    </xf>
    <xf numFmtId="0" fontId="4" fillId="3" borderId="0" xfId="0" applyNumberFormat="1" applyFont="1" applyFill="1"/>
    <xf numFmtId="0" fontId="3" fillId="2" borderId="0" xfId="2" applyNumberFormat="1" applyFont="1" applyFill="1" applyAlignment="1">
      <alignment horizontal="center"/>
    </xf>
    <xf numFmtId="0" fontId="4" fillId="7" borderId="0" xfId="0" applyNumberFormat="1" applyFont="1" applyFill="1"/>
    <xf numFmtId="0" fontId="0" fillId="0" borderId="0" xfId="0" applyNumberFormat="1"/>
    <xf numFmtId="49" fontId="9" fillId="10" borderId="2" xfId="0" applyNumberFormat="1" applyFont="1" applyFill="1" applyBorder="1"/>
  </cellXfs>
  <cellStyles count="3">
    <cellStyle name="Hipervínculo" xfId="1" builtinId="8"/>
    <cellStyle name="Normal" xfId="0" builtinId="0"/>
    <cellStyle name="Normal 2" xfId="2" xr:uid="{EAA119B3-3639-4300-A521-8A09F02C5D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ndramilenalopera@hotmail.com" TargetMode="External"/><Relationship Id="rId21" Type="http://schemas.openxmlformats.org/officeDocument/2006/relationships/hyperlink" Target="mailto:antonioc1973@gmail.com" TargetMode="External"/><Relationship Id="rId42" Type="http://schemas.openxmlformats.org/officeDocument/2006/relationships/hyperlink" Target="mailto:cmario219@hotmail.com" TargetMode="External"/><Relationship Id="rId47" Type="http://schemas.openxmlformats.org/officeDocument/2006/relationships/hyperlink" Target="mailto:cesarsuarex@gmail.com" TargetMode="External"/><Relationship Id="rId63" Type="http://schemas.openxmlformats.org/officeDocument/2006/relationships/hyperlink" Target="mailto:maurico.ciro@gmail.com" TargetMode="External"/><Relationship Id="rId68" Type="http://schemas.openxmlformats.org/officeDocument/2006/relationships/hyperlink" Target="mailto:ESTEFANIAPEREZTRUJILLO@GMAIL.COM" TargetMode="External"/><Relationship Id="rId84" Type="http://schemas.openxmlformats.org/officeDocument/2006/relationships/hyperlink" Target="mailto:ifagudelo@elpoli.edu.co" TargetMode="External"/><Relationship Id="rId16" Type="http://schemas.openxmlformats.org/officeDocument/2006/relationships/hyperlink" Target="mailto:angela.molina127@hotmail.com" TargetMode="External"/><Relationship Id="rId11" Type="http://schemas.openxmlformats.org/officeDocument/2006/relationships/hyperlink" Target="mailto:ceciarango27@hotmail.com" TargetMode="External"/><Relationship Id="rId32" Type="http://schemas.openxmlformats.org/officeDocument/2006/relationships/hyperlink" Target="mailto:omandresmesac@hotmail.com" TargetMode="External"/><Relationship Id="rId37" Type="http://schemas.openxmlformats.org/officeDocument/2006/relationships/hyperlink" Target="mailto:enego@hotmail.com" TargetMode="External"/><Relationship Id="rId53" Type="http://schemas.openxmlformats.org/officeDocument/2006/relationships/hyperlink" Target="mailto:conclara57@gmail.com" TargetMode="External"/><Relationship Id="rId58" Type="http://schemas.openxmlformats.org/officeDocument/2006/relationships/hyperlink" Target="mailto:corporacionbochicaantioquia@hotmail.com" TargetMode="External"/><Relationship Id="rId74" Type="http://schemas.openxmlformats.org/officeDocument/2006/relationships/hyperlink" Target="mailto:elisabetcorreaherrera@gmail.com" TargetMode="External"/><Relationship Id="rId79" Type="http://schemas.openxmlformats.org/officeDocument/2006/relationships/hyperlink" Target="mailto:GERENTECOMERCIAL@CIBELESTOURS.COM" TargetMode="External"/><Relationship Id="rId5" Type="http://schemas.openxmlformats.org/officeDocument/2006/relationships/hyperlink" Target="mailto:alejandropm@msn.com" TargetMode="External"/><Relationship Id="rId61" Type="http://schemas.openxmlformats.org/officeDocument/2006/relationships/hyperlink" Target="mailto:administrativa@vcseguros.com.co" TargetMode="External"/><Relationship Id="rId82" Type="http://schemas.openxmlformats.org/officeDocument/2006/relationships/hyperlink" Target="mailto:ifagudelo@elpoli.edu.co" TargetMode="External"/><Relationship Id="rId19" Type="http://schemas.openxmlformats.org/officeDocument/2006/relationships/hyperlink" Target="mailto:parejavelez@une.net.co" TargetMode="External"/><Relationship Id="rId14" Type="http://schemas.openxmlformats.org/officeDocument/2006/relationships/hyperlink" Target="mailto:melisavelez1904@hotmail.com" TargetMode="External"/><Relationship Id="rId22" Type="http://schemas.openxmlformats.org/officeDocument/2006/relationships/hyperlink" Target="mailto:antonioc1973@gmail.com" TargetMode="External"/><Relationship Id="rId27" Type="http://schemas.openxmlformats.org/officeDocument/2006/relationships/hyperlink" Target="mailto:sandramilenalopera@hotmail.com" TargetMode="External"/><Relationship Id="rId30" Type="http://schemas.openxmlformats.org/officeDocument/2006/relationships/hyperlink" Target="mailto:beatrizmejiag@hotmail.com" TargetMode="External"/><Relationship Id="rId35" Type="http://schemas.openxmlformats.org/officeDocument/2006/relationships/hyperlink" Target="mailto:neinco@gmail.com" TargetMode="External"/><Relationship Id="rId43" Type="http://schemas.openxmlformats.org/officeDocument/2006/relationships/hyperlink" Target="mailto:cmario219@hotmail.com" TargetMode="External"/><Relationship Id="rId48" Type="http://schemas.openxmlformats.org/officeDocument/2006/relationships/hyperlink" Target="mailto:heno11@hotmail.com" TargetMode="External"/><Relationship Id="rId56" Type="http://schemas.openxmlformats.org/officeDocument/2006/relationships/hyperlink" Target="mailto:corporacionbochicaantioquia@hotmail.com" TargetMode="External"/><Relationship Id="rId64" Type="http://schemas.openxmlformats.org/officeDocument/2006/relationships/hyperlink" Target="mailto:SECRETARIA@EMPRESASPUBLICASDEAPARTADO.COM" TargetMode="External"/><Relationship Id="rId69" Type="http://schemas.openxmlformats.org/officeDocument/2006/relationships/hyperlink" Target="mailto:mariae17@hotmail.com" TargetMode="External"/><Relationship Id="rId77" Type="http://schemas.openxmlformats.org/officeDocument/2006/relationships/hyperlink" Target="mailto:glazupe@yahoo.es" TargetMode="External"/><Relationship Id="rId8" Type="http://schemas.openxmlformats.org/officeDocument/2006/relationships/hyperlink" Target="mailto:parejavelez@une.net.co" TargetMode="External"/><Relationship Id="rId51" Type="http://schemas.openxmlformats.org/officeDocument/2006/relationships/hyperlink" Target="mailto:heno11@hotmail.com" TargetMode="External"/><Relationship Id="rId72" Type="http://schemas.openxmlformats.org/officeDocument/2006/relationships/hyperlink" Target="mailto:ELISABETCORREAHERRERA@GMAIL.COM" TargetMode="External"/><Relationship Id="rId80" Type="http://schemas.openxmlformats.org/officeDocument/2006/relationships/hyperlink" Target="mailto:GERENTECOMERCIAL@CIBELESTOURS.COM" TargetMode="External"/><Relationship Id="rId3" Type="http://schemas.openxmlformats.org/officeDocument/2006/relationships/hyperlink" Target="mailto:MOSCOESPECTACULOS@HOTMAIL.COM" TargetMode="External"/><Relationship Id="rId12" Type="http://schemas.openxmlformats.org/officeDocument/2006/relationships/hyperlink" Target="mailto:ceciarango27@hotmail.com" TargetMode="External"/><Relationship Id="rId17" Type="http://schemas.openxmlformats.org/officeDocument/2006/relationships/hyperlink" Target="mailto:angela.molina127@hotmail.com" TargetMode="External"/><Relationship Id="rId25" Type="http://schemas.openxmlformats.org/officeDocument/2006/relationships/hyperlink" Target="mailto:riveral29@hotmail.com" TargetMode="External"/><Relationship Id="rId33" Type="http://schemas.openxmlformats.org/officeDocument/2006/relationships/hyperlink" Target="mailto:omandresmesac@hotmail.com" TargetMode="External"/><Relationship Id="rId38" Type="http://schemas.openxmlformats.org/officeDocument/2006/relationships/hyperlink" Target="mailto:lora_19dj@hotmail.com" TargetMode="External"/><Relationship Id="rId46" Type="http://schemas.openxmlformats.org/officeDocument/2006/relationships/hyperlink" Target="mailto:cesarsuare-23@hotmail.com" TargetMode="External"/><Relationship Id="rId59" Type="http://schemas.openxmlformats.org/officeDocument/2006/relationships/hyperlink" Target="mailto:paulazuluagav@gmail.com" TargetMode="External"/><Relationship Id="rId67" Type="http://schemas.openxmlformats.org/officeDocument/2006/relationships/hyperlink" Target="mailto:estefaniapereztrujillo@gmail.com" TargetMode="External"/><Relationship Id="rId20" Type="http://schemas.openxmlformats.org/officeDocument/2006/relationships/hyperlink" Target="mailto:parejavelez@une.net.co" TargetMode="External"/><Relationship Id="rId41" Type="http://schemas.openxmlformats.org/officeDocument/2006/relationships/hyperlink" Target="mailto:cmgarces1@yahoo.com" TargetMode="External"/><Relationship Id="rId54" Type="http://schemas.openxmlformats.org/officeDocument/2006/relationships/hyperlink" Target="mailto:conclara57@gmail.com" TargetMode="External"/><Relationship Id="rId62" Type="http://schemas.openxmlformats.org/officeDocument/2006/relationships/hyperlink" Target="mailto:SEBASTIANGIRALDO44@GMAIL.COM" TargetMode="External"/><Relationship Id="rId70" Type="http://schemas.openxmlformats.org/officeDocument/2006/relationships/hyperlink" Target="mailto:SABASTIAN@LOGISTICA.UNE.NET.CO" TargetMode="External"/><Relationship Id="rId75" Type="http://schemas.openxmlformats.org/officeDocument/2006/relationships/hyperlink" Target="mailto:GILBER0522@GMAIL.COM" TargetMode="External"/><Relationship Id="rId83" Type="http://schemas.openxmlformats.org/officeDocument/2006/relationships/hyperlink" Target="mailto:iortegar7@hotmail.com" TargetMode="External"/><Relationship Id="rId1" Type="http://schemas.openxmlformats.org/officeDocument/2006/relationships/hyperlink" Target="mailto:aleja.cm@hotmail.com" TargetMode="External"/><Relationship Id="rId6" Type="http://schemas.openxmlformats.org/officeDocument/2006/relationships/hyperlink" Target="mailto:alejandropm@msn.com" TargetMode="External"/><Relationship Id="rId15" Type="http://schemas.openxmlformats.org/officeDocument/2006/relationships/hyperlink" Target="mailto:angela.molina127@hotmail.com" TargetMode="External"/><Relationship Id="rId23" Type="http://schemas.openxmlformats.org/officeDocument/2006/relationships/hyperlink" Target="mailto:riveral29@hotmail.com" TargetMode="External"/><Relationship Id="rId28" Type="http://schemas.openxmlformats.org/officeDocument/2006/relationships/hyperlink" Target="mailto:sandramilenalopera@hotmail.com" TargetMode="External"/><Relationship Id="rId36" Type="http://schemas.openxmlformats.org/officeDocument/2006/relationships/hyperlink" Target="mailto:enegohe@hotmail.com" TargetMode="External"/><Relationship Id="rId49" Type="http://schemas.openxmlformats.org/officeDocument/2006/relationships/hyperlink" Target="mailto:chasesoresenseguros@hotmail.com" TargetMode="External"/><Relationship Id="rId57" Type="http://schemas.openxmlformats.org/officeDocument/2006/relationships/hyperlink" Target="mailto:corporacionbochicaantioquia@hotmail.com" TargetMode="External"/><Relationship Id="rId10" Type="http://schemas.openxmlformats.org/officeDocument/2006/relationships/hyperlink" Target="mailto:parejavelez@une.net.co" TargetMode="External"/><Relationship Id="rId31" Type="http://schemas.openxmlformats.org/officeDocument/2006/relationships/hyperlink" Target="mailto:beatrizmejiag@hotmail.com" TargetMode="External"/><Relationship Id="rId44" Type="http://schemas.openxmlformats.org/officeDocument/2006/relationships/hyperlink" Target="mailto:u2301960@unimilitar.edu.co" TargetMode="External"/><Relationship Id="rId52" Type="http://schemas.openxmlformats.org/officeDocument/2006/relationships/hyperlink" Target="mailto:conclara57@gmail.com" TargetMode="External"/><Relationship Id="rId60" Type="http://schemas.openxmlformats.org/officeDocument/2006/relationships/hyperlink" Target="mailto:dianamesa29@hotmail.com" TargetMode="External"/><Relationship Id="rId65" Type="http://schemas.openxmlformats.org/officeDocument/2006/relationships/hyperlink" Target="mailto:SECRETARIA@EMPRESASPUBLICASDEAPARTADO.COM" TargetMode="External"/><Relationship Id="rId73" Type="http://schemas.openxmlformats.org/officeDocument/2006/relationships/hyperlink" Target="mailto:ELISABETCORREAHERRERA@GMAIL.COM" TargetMode="External"/><Relationship Id="rId78" Type="http://schemas.openxmlformats.org/officeDocument/2006/relationships/hyperlink" Target="mailto:colegio.heraldos.cali@gmail.com" TargetMode="External"/><Relationship Id="rId81" Type="http://schemas.openxmlformats.org/officeDocument/2006/relationships/hyperlink" Target="mailto:leidyjohanaparra@hotmail.com&#160;" TargetMode="External"/><Relationship Id="rId4" Type="http://schemas.openxmlformats.org/officeDocument/2006/relationships/hyperlink" Target="mailto:moscoespactaculos@hotmail.com" TargetMode="External"/><Relationship Id="rId9" Type="http://schemas.openxmlformats.org/officeDocument/2006/relationships/hyperlink" Target="mailto:parejavelez@une.net.co" TargetMode="External"/><Relationship Id="rId13" Type="http://schemas.openxmlformats.org/officeDocument/2006/relationships/hyperlink" Target="mailto:ana.arango@bello.gov.co" TargetMode="External"/><Relationship Id="rId18" Type="http://schemas.openxmlformats.org/officeDocument/2006/relationships/hyperlink" Target="mailto:parejavelez@une.net.co" TargetMode="External"/><Relationship Id="rId39" Type="http://schemas.openxmlformats.org/officeDocument/2006/relationships/hyperlink" Target="mailto:sucomunicacion@gmail.com" TargetMode="External"/><Relationship Id="rId34" Type="http://schemas.openxmlformats.org/officeDocument/2006/relationships/hyperlink" Target="mailto:Neinco@gmail.com" TargetMode="External"/><Relationship Id="rId50" Type="http://schemas.openxmlformats.org/officeDocument/2006/relationships/hyperlink" Target="mailto:chasesoresenseguros@hotmail.com" TargetMode="External"/><Relationship Id="rId55" Type="http://schemas.openxmlformats.org/officeDocument/2006/relationships/hyperlink" Target="mailto:SECRETARIA@CONSTRUTOC.COM" TargetMode="External"/><Relationship Id="rId76" Type="http://schemas.openxmlformats.org/officeDocument/2006/relationships/hyperlink" Target="mailto:silvanaperez26@gmail.com" TargetMode="External"/><Relationship Id="rId7" Type="http://schemas.openxmlformats.org/officeDocument/2006/relationships/hyperlink" Target="mailto:alejandropm@msn.com" TargetMode="External"/><Relationship Id="rId71" Type="http://schemas.openxmlformats.org/officeDocument/2006/relationships/hyperlink" Target="mailto:ELISABETCORREAHERRERA@GMAIL.CON" TargetMode="External"/><Relationship Id="rId2" Type="http://schemas.openxmlformats.org/officeDocument/2006/relationships/hyperlink" Target="mailto:moscoespectaculos@hotmail.com" TargetMode="External"/><Relationship Id="rId29" Type="http://schemas.openxmlformats.org/officeDocument/2006/relationships/hyperlink" Target="mailto:beatrizmejiag@hotmail.com" TargetMode="External"/><Relationship Id="rId24" Type="http://schemas.openxmlformats.org/officeDocument/2006/relationships/hyperlink" Target="mailto:riveral29@hotmail.com" TargetMode="External"/><Relationship Id="rId40" Type="http://schemas.openxmlformats.org/officeDocument/2006/relationships/hyperlink" Target="mailto:lora_19dj@hotmail.com" TargetMode="External"/><Relationship Id="rId45" Type="http://schemas.openxmlformats.org/officeDocument/2006/relationships/hyperlink" Target="mailto:cesarsuare-23@hotmail.com" TargetMode="External"/><Relationship Id="rId66" Type="http://schemas.openxmlformats.org/officeDocument/2006/relationships/hyperlink" Target="mailto:losangeles@une.net.c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beatrizmejiag@hotmail.com" TargetMode="External"/><Relationship Id="rId21" Type="http://schemas.openxmlformats.org/officeDocument/2006/relationships/hyperlink" Target="mailto:antonioc1973@gmail.com" TargetMode="External"/><Relationship Id="rId42" Type="http://schemas.openxmlformats.org/officeDocument/2006/relationships/hyperlink" Target="mailto:cesarsuare-23@hotmail.com" TargetMode="External"/><Relationship Id="rId47" Type="http://schemas.openxmlformats.org/officeDocument/2006/relationships/hyperlink" Target="mailto:conclara57@gmail.com" TargetMode="External"/><Relationship Id="rId63" Type="http://schemas.openxmlformats.org/officeDocument/2006/relationships/hyperlink" Target="mailto:silvanaperez26@gmail.com" TargetMode="External"/><Relationship Id="rId68" Type="http://schemas.openxmlformats.org/officeDocument/2006/relationships/hyperlink" Target="mailto:ifagudelo@elpoli.edu.co" TargetMode="External"/><Relationship Id="rId7" Type="http://schemas.openxmlformats.org/officeDocument/2006/relationships/hyperlink" Target="mailto:parejavelez@une.net.co" TargetMode="External"/><Relationship Id="rId71" Type="http://schemas.openxmlformats.org/officeDocument/2006/relationships/hyperlink" Target="mailto:fmoncada1962@gmail" TargetMode="External"/><Relationship Id="rId2" Type="http://schemas.openxmlformats.org/officeDocument/2006/relationships/hyperlink" Target="mailto:MOSCOESPECTACULOS@HOTMAIL.COM" TargetMode="External"/><Relationship Id="rId16" Type="http://schemas.openxmlformats.org/officeDocument/2006/relationships/hyperlink" Target="mailto:angela.molina127@hotmail.com" TargetMode="External"/><Relationship Id="rId29" Type="http://schemas.openxmlformats.org/officeDocument/2006/relationships/hyperlink" Target="mailto:omandresmesac@hotmail.com" TargetMode="External"/><Relationship Id="rId11" Type="http://schemas.openxmlformats.org/officeDocument/2006/relationships/hyperlink" Target="mailto:ceciarango27@hotmail.com" TargetMode="External"/><Relationship Id="rId24" Type="http://schemas.openxmlformats.org/officeDocument/2006/relationships/hyperlink" Target="mailto:riveral29@hotmail.com" TargetMode="External"/><Relationship Id="rId32" Type="http://schemas.openxmlformats.org/officeDocument/2006/relationships/hyperlink" Target="mailto:enegohe@hotmail.com" TargetMode="External"/><Relationship Id="rId37" Type="http://schemas.openxmlformats.org/officeDocument/2006/relationships/hyperlink" Target="mailto:cmgarces1@yahoo.com" TargetMode="External"/><Relationship Id="rId40" Type="http://schemas.openxmlformats.org/officeDocument/2006/relationships/hyperlink" Target="mailto:u2301960@unimilitar.edu.co" TargetMode="External"/><Relationship Id="rId45" Type="http://schemas.openxmlformats.org/officeDocument/2006/relationships/hyperlink" Target="mailto:chasesoresenseguros@hotmail.com" TargetMode="External"/><Relationship Id="rId53" Type="http://schemas.openxmlformats.org/officeDocument/2006/relationships/hyperlink" Target="mailto:maurico.ciro@gmail.com" TargetMode="External"/><Relationship Id="rId58" Type="http://schemas.openxmlformats.org/officeDocument/2006/relationships/hyperlink" Target="mailto:ELISABETCORREAHERRERA@GMAIL.CON" TargetMode="External"/><Relationship Id="rId66" Type="http://schemas.openxmlformats.org/officeDocument/2006/relationships/hyperlink" Target="mailto:ifagudelo@elpoli.edu.co" TargetMode="External"/><Relationship Id="rId5" Type="http://schemas.openxmlformats.org/officeDocument/2006/relationships/hyperlink" Target="mailto:alejandropm@msn.com" TargetMode="External"/><Relationship Id="rId61" Type="http://schemas.openxmlformats.org/officeDocument/2006/relationships/hyperlink" Target="mailto:elisabetcorreaherrera@gmail.com" TargetMode="External"/><Relationship Id="rId19" Type="http://schemas.openxmlformats.org/officeDocument/2006/relationships/hyperlink" Target="mailto:parejavelez@une.net.co" TargetMode="External"/><Relationship Id="rId14" Type="http://schemas.openxmlformats.org/officeDocument/2006/relationships/hyperlink" Target="mailto:angela.molina127@hotmail.com" TargetMode="External"/><Relationship Id="rId22" Type="http://schemas.openxmlformats.org/officeDocument/2006/relationships/hyperlink" Target="mailto:riveral29@hotmail.com" TargetMode="External"/><Relationship Id="rId27" Type="http://schemas.openxmlformats.org/officeDocument/2006/relationships/hyperlink" Target="mailto:beatrizmejiag@hotmail.com" TargetMode="External"/><Relationship Id="rId30" Type="http://schemas.openxmlformats.org/officeDocument/2006/relationships/hyperlink" Target="mailto:Neinco@gmail.com" TargetMode="External"/><Relationship Id="rId35" Type="http://schemas.openxmlformats.org/officeDocument/2006/relationships/hyperlink" Target="mailto:sucomunicacion@gmail.com" TargetMode="External"/><Relationship Id="rId43" Type="http://schemas.openxmlformats.org/officeDocument/2006/relationships/hyperlink" Target="mailto:cesarsuarex@gmail.com" TargetMode="External"/><Relationship Id="rId48" Type="http://schemas.openxmlformats.org/officeDocument/2006/relationships/hyperlink" Target="mailto:conclara57@gmail.com" TargetMode="External"/><Relationship Id="rId56" Type="http://schemas.openxmlformats.org/officeDocument/2006/relationships/hyperlink" Target="mailto:ESTEFANIAPEREZTRUJILLO@GMAIL.COM" TargetMode="External"/><Relationship Id="rId64" Type="http://schemas.openxmlformats.org/officeDocument/2006/relationships/hyperlink" Target="mailto:glazupe@yahoo.es" TargetMode="External"/><Relationship Id="rId69" Type="http://schemas.openxmlformats.org/officeDocument/2006/relationships/hyperlink" Target="mailto:eliasenokp@yahoo.es" TargetMode="External"/><Relationship Id="rId8" Type="http://schemas.openxmlformats.org/officeDocument/2006/relationships/hyperlink" Target="mailto:parejavelez@une.net.co" TargetMode="External"/><Relationship Id="rId51" Type="http://schemas.openxmlformats.org/officeDocument/2006/relationships/hyperlink" Target="mailto:dianamesa29@hotmail.com" TargetMode="External"/><Relationship Id="rId3" Type="http://schemas.openxmlformats.org/officeDocument/2006/relationships/hyperlink" Target="mailto:moscoespactaculos@hotmail.com" TargetMode="External"/><Relationship Id="rId12" Type="http://schemas.openxmlformats.org/officeDocument/2006/relationships/hyperlink" Target="mailto:ana.arango@bello.gov.co" TargetMode="External"/><Relationship Id="rId17" Type="http://schemas.openxmlformats.org/officeDocument/2006/relationships/hyperlink" Target="mailto:parejavelez@une.net.co" TargetMode="External"/><Relationship Id="rId25" Type="http://schemas.openxmlformats.org/officeDocument/2006/relationships/hyperlink" Target="mailto:beatrizmejiag@hotmail.com" TargetMode="External"/><Relationship Id="rId33" Type="http://schemas.openxmlformats.org/officeDocument/2006/relationships/hyperlink" Target="mailto:enego@hotmail.com" TargetMode="External"/><Relationship Id="rId38" Type="http://schemas.openxmlformats.org/officeDocument/2006/relationships/hyperlink" Target="mailto:cmario219@hotmail.com" TargetMode="External"/><Relationship Id="rId46" Type="http://schemas.openxmlformats.org/officeDocument/2006/relationships/hyperlink" Target="mailto:heno11@hotmail.com" TargetMode="External"/><Relationship Id="rId59" Type="http://schemas.openxmlformats.org/officeDocument/2006/relationships/hyperlink" Target="mailto:ELISABETCORREAHERRERA@GMAIL.COM" TargetMode="External"/><Relationship Id="rId67" Type="http://schemas.openxmlformats.org/officeDocument/2006/relationships/hyperlink" Target="mailto:iortegar7@hotmail.com" TargetMode="External"/><Relationship Id="rId20" Type="http://schemas.openxmlformats.org/officeDocument/2006/relationships/hyperlink" Target="mailto:antonioc1973@gmail.com" TargetMode="External"/><Relationship Id="rId41" Type="http://schemas.openxmlformats.org/officeDocument/2006/relationships/hyperlink" Target="mailto:cesarsuare-23@hotmail.com" TargetMode="External"/><Relationship Id="rId54" Type="http://schemas.openxmlformats.org/officeDocument/2006/relationships/hyperlink" Target="mailto:losangeles@une.net.co" TargetMode="External"/><Relationship Id="rId62" Type="http://schemas.openxmlformats.org/officeDocument/2006/relationships/hyperlink" Target="mailto:GILBER0522@GMAIL.COM" TargetMode="External"/><Relationship Id="rId70" Type="http://schemas.openxmlformats.org/officeDocument/2006/relationships/hyperlink" Target="mailto:LOSECHEVERRIV@UNE.NET.CO" TargetMode="External"/><Relationship Id="rId1" Type="http://schemas.openxmlformats.org/officeDocument/2006/relationships/hyperlink" Target="mailto:moscoespectaculos@hotmail.com" TargetMode="External"/><Relationship Id="rId6" Type="http://schemas.openxmlformats.org/officeDocument/2006/relationships/hyperlink" Target="mailto:alejandropm@msn.com" TargetMode="External"/><Relationship Id="rId15" Type="http://schemas.openxmlformats.org/officeDocument/2006/relationships/hyperlink" Target="mailto:angela.molina127@hotmail.com" TargetMode="External"/><Relationship Id="rId23" Type="http://schemas.openxmlformats.org/officeDocument/2006/relationships/hyperlink" Target="mailto:riveral29@hotmail.com" TargetMode="External"/><Relationship Id="rId28" Type="http://schemas.openxmlformats.org/officeDocument/2006/relationships/hyperlink" Target="mailto:omandresmesac@hotmail.com" TargetMode="External"/><Relationship Id="rId36" Type="http://schemas.openxmlformats.org/officeDocument/2006/relationships/hyperlink" Target="mailto:lora_19dj@hotmail.com" TargetMode="External"/><Relationship Id="rId49" Type="http://schemas.openxmlformats.org/officeDocument/2006/relationships/hyperlink" Target="mailto:conclara57@gmail.com" TargetMode="External"/><Relationship Id="rId57" Type="http://schemas.openxmlformats.org/officeDocument/2006/relationships/hyperlink" Target="mailto:mariae17@hotmail.com" TargetMode="External"/><Relationship Id="rId10" Type="http://schemas.openxmlformats.org/officeDocument/2006/relationships/hyperlink" Target="mailto:ceciarango27@hotmail.com" TargetMode="External"/><Relationship Id="rId31" Type="http://schemas.openxmlformats.org/officeDocument/2006/relationships/hyperlink" Target="mailto:neinco@gmail.com" TargetMode="External"/><Relationship Id="rId44" Type="http://schemas.openxmlformats.org/officeDocument/2006/relationships/hyperlink" Target="mailto:chasesoresenseguros@hotmail.com" TargetMode="External"/><Relationship Id="rId52" Type="http://schemas.openxmlformats.org/officeDocument/2006/relationships/hyperlink" Target="mailto:administrativa@vcseguros.com.co" TargetMode="External"/><Relationship Id="rId60" Type="http://schemas.openxmlformats.org/officeDocument/2006/relationships/hyperlink" Target="mailto:ELISABETCORREAHERRERA@GMAIL.COM" TargetMode="External"/><Relationship Id="rId65" Type="http://schemas.openxmlformats.org/officeDocument/2006/relationships/hyperlink" Target="mailto:leidyjohanaparra@hotmail.com&#160;" TargetMode="External"/><Relationship Id="rId4" Type="http://schemas.openxmlformats.org/officeDocument/2006/relationships/hyperlink" Target="mailto:alejandropm@msn.com" TargetMode="External"/><Relationship Id="rId9" Type="http://schemas.openxmlformats.org/officeDocument/2006/relationships/hyperlink" Target="mailto:parejavelez@une.net.co" TargetMode="External"/><Relationship Id="rId13" Type="http://schemas.openxmlformats.org/officeDocument/2006/relationships/hyperlink" Target="mailto:melisavelez1904@hotmail.com" TargetMode="External"/><Relationship Id="rId18" Type="http://schemas.openxmlformats.org/officeDocument/2006/relationships/hyperlink" Target="mailto:parejavelez@une.net.co" TargetMode="External"/><Relationship Id="rId39" Type="http://schemas.openxmlformats.org/officeDocument/2006/relationships/hyperlink" Target="mailto:cmario219@hotmail.com" TargetMode="External"/><Relationship Id="rId34" Type="http://schemas.openxmlformats.org/officeDocument/2006/relationships/hyperlink" Target="mailto:lora_19dj@hotmail.com" TargetMode="External"/><Relationship Id="rId50" Type="http://schemas.openxmlformats.org/officeDocument/2006/relationships/hyperlink" Target="mailto:paulazuluagav@gmail.com" TargetMode="External"/><Relationship Id="rId55" Type="http://schemas.openxmlformats.org/officeDocument/2006/relationships/hyperlink" Target="mailto:estefaniapereztrujill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opLeftCell="C1" zoomScale="115" zoomScaleNormal="115" workbookViewId="0">
      <selection activeCell="E89" sqref="E89"/>
    </sheetView>
  </sheetViews>
  <sheetFormatPr baseColWidth="10" defaultColWidth="9.1640625" defaultRowHeight="15" x14ac:dyDescent="0.2"/>
  <cols>
    <col min="1" max="1" width="46.6640625" customWidth="1"/>
    <col min="3" max="3" width="55.1640625" customWidth="1"/>
    <col min="4" max="4" width="30.33203125" customWidth="1"/>
    <col min="5" max="5" width="46.1640625" customWidth="1"/>
  </cols>
  <sheetData>
    <row r="1" spans="1:27" s="4" customFormat="1" ht="13.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s="11" customFormat="1" ht="13.5" customHeight="1" x14ac:dyDescent="0.2">
      <c r="A2" s="5" t="s">
        <v>27</v>
      </c>
      <c r="B2" s="6" t="s">
        <v>28</v>
      </c>
      <c r="C2" s="5" t="s">
        <v>29</v>
      </c>
      <c r="D2" s="5" t="s">
        <v>30</v>
      </c>
      <c r="E2" s="5" t="s">
        <v>27</v>
      </c>
      <c r="F2" s="7">
        <v>4541123</v>
      </c>
      <c r="G2" s="5" t="s">
        <v>31</v>
      </c>
      <c r="H2" s="5" t="s">
        <v>32</v>
      </c>
      <c r="I2" s="5" t="s">
        <v>33</v>
      </c>
      <c r="J2" s="5" t="s">
        <v>34</v>
      </c>
      <c r="K2" s="5">
        <v>3419881</v>
      </c>
      <c r="L2" s="8" t="s">
        <v>35</v>
      </c>
      <c r="M2" s="5" t="s">
        <v>36</v>
      </c>
      <c r="N2" s="5">
        <v>3148618164</v>
      </c>
      <c r="O2" s="5"/>
      <c r="P2" s="5" t="s">
        <v>37</v>
      </c>
      <c r="Q2" s="9">
        <f xml:space="preserve"> DATEDIF(DATE(1967,6,15),DATE(2020,1,22),"y")</f>
        <v>52</v>
      </c>
      <c r="R2" s="5" t="s">
        <v>29</v>
      </c>
      <c r="S2" s="5" t="s">
        <v>29</v>
      </c>
      <c r="T2" s="5" t="s">
        <v>29</v>
      </c>
      <c r="U2" s="10">
        <v>1784</v>
      </c>
      <c r="V2" s="5" t="s">
        <v>38</v>
      </c>
      <c r="W2" s="5">
        <v>3419881</v>
      </c>
      <c r="X2" s="5">
        <v>4541123</v>
      </c>
      <c r="Y2" s="5">
        <v>3148618164</v>
      </c>
      <c r="Z2" s="8" t="s">
        <v>39</v>
      </c>
      <c r="AA2" s="8" t="s">
        <v>40</v>
      </c>
    </row>
    <row r="3" spans="1:27" s="11" customFormat="1" ht="13.5" customHeight="1" x14ac:dyDescent="0.15">
      <c r="A3" s="5" t="s">
        <v>27</v>
      </c>
      <c r="B3" s="6" t="s">
        <v>41</v>
      </c>
      <c r="C3" s="5" t="s">
        <v>29</v>
      </c>
      <c r="D3" s="5" t="s">
        <v>42</v>
      </c>
      <c r="E3" s="5" t="s">
        <v>27</v>
      </c>
      <c r="F3" s="7">
        <v>5770896</v>
      </c>
      <c r="G3" s="7" t="s">
        <v>43</v>
      </c>
      <c r="H3" s="5" t="s">
        <v>44</v>
      </c>
      <c r="I3" s="5" t="s">
        <v>45</v>
      </c>
      <c r="J3" s="5" t="s">
        <v>44</v>
      </c>
      <c r="K3" s="5">
        <v>3210406</v>
      </c>
      <c r="L3" s="5" t="s">
        <v>46</v>
      </c>
      <c r="M3" s="5" t="s">
        <v>36</v>
      </c>
      <c r="N3" s="5" t="s">
        <v>47</v>
      </c>
      <c r="O3" s="5">
        <v>3</v>
      </c>
      <c r="P3" s="5" t="s">
        <v>37</v>
      </c>
      <c r="Q3" s="9">
        <f xml:space="preserve"> DATEDIF(DATE(1964,4,4),DATE(2020,1,22),"y")</f>
        <v>55</v>
      </c>
      <c r="R3" s="5" t="s">
        <v>29</v>
      </c>
      <c r="S3" s="5" t="s">
        <v>29</v>
      </c>
      <c r="T3" s="5" t="s">
        <v>29</v>
      </c>
      <c r="U3" s="10">
        <v>2086</v>
      </c>
      <c r="V3" s="5" t="s">
        <v>38</v>
      </c>
      <c r="W3" s="5">
        <v>3210406</v>
      </c>
      <c r="X3" s="5" t="s">
        <v>48</v>
      </c>
      <c r="Y3" s="5" t="s">
        <v>47</v>
      </c>
      <c r="Z3" s="5" t="s">
        <v>29</v>
      </c>
      <c r="AA3" s="5" t="s">
        <v>46</v>
      </c>
    </row>
    <row r="4" spans="1:27" s="16" customFormat="1" ht="13.5" customHeight="1" x14ac:dyDescent="0.15">
      <c r="A4" s="12"/>
      <c r="B4" s="13"/>
      <c r="C4" s="12"/>
      <c r="D4" s="12"/>
      <c r="E4" s="12"/>
      <c r="F4" s="14"/>
      <c r="G4" s="12"/>
      <c r="H4" s="12"/>
      <c r="I4" s="12"/>
      <c r="J4" s="12"/>
      <c r="K4" s="12"/>
      <c r="L4" s="12"/>
      <c r="M4" s="12"/>
      <c r="N4" s="12"/>
      <c r="O4" s="12"/>
      <c r="P4" s="12"/>
      <c r="Q4" s="9"/>
      <c r="R4" s="12"/>
      <c r="S4" s="12"/>
      <c r="T4" s="12"/>
      <c r="U4" s="15"/>
      <c r="V4" s="12"/>
      <c r="W4" s="12"/>
      <c r="X4" s="12"/>
      <c r="Y4" s="12"/>
      <c r="Z4" s="12"/>
      <c r="AA4" s="12"/>
    </row>
    <row r="5" spans="1:27" s="11" customFormat="1" ht="13.5" customHeight="1" x14ac:dyDescent="0.2">
      <c r="A5" s="5" t="s">
        <v>27</v>
      </c>
      <c r="B5" s="6" t="s">
        <v>51</v>
      </c>
      <c r="C5" s="5" t="s">
        <v>29</v>
      </c>
      <c r="D5" s="5" t="s">
        <v>52</v>
      </c>
      <c r="E5" s="5" t="s">
        <v>27</v>
      </c>
      <c r="F5" s="5">
        <v>6004816</v>
      </c>
      <c r="G5" s="5" t="s">
        <v>53</v>
      </c>
      <c r="H5" s="5" t="s">
        <v>32</v>
      </c>
      <c r="I5" s="5" t="s">
        <v>54</v>
      </c>
      <c r="J5" s="5" t="s">
        <v>34</v>
      </c>
      <c r="K5" s="5">
        <v>2273143</v>
      </c>
      <c r="L5" s="8" t="s">
        <v>55</v>
      </c>
      <c r="M5" s="5" t="s">
        <v>36</v>
      </c>
      <c r="N5" s="5" t="s">
        <v>56</v>
      </c>
      <c r="O5" s="5">
        <v>2</v>
      </c>
      <c r="P5" s="5" t="s">
        <v>50</v>
      </c>
      <c r="Q5" s="9">
        <f xml:space="preserve"> DATEDIF(DATE(1965,11,27),DATE(2020,1,22),"y")</f>
        <v>54</v>
      </c>
      <c r="R5" s="5" t="s">
        <v>29</v>
      </c>
      <c r="S5" s="5" t="s">
        <v>29</v>
      </c>
      <c r="T5" s="5" t="s">
        <v>29</v>
      </c>
      <c r="U5" s="10">
        <v>2288</v>
      </c>
      <c r="V5" s="5" t="s">
        <v>38</v>
      </c>
      <c r="W5" s="5">
        <v>2273143</v>
      </c>
      <c r="X5" s="5">
        <v>6004816</v>
      </c>
      <c r="Y5" s="5">
        <v>3015014383</v>
      </c>
      <c r="Z5" s="8" t="s">
        <v>55</v>
      </c>
      <c r="AA5" s="8" t="s">
        <v>55</v>
      </c>
    </row>
    <row r="6" spans="1:27" s="11" customFormat="1" ht="13.5" customHeight="1" x14ac:dyDescent="0.2">
      <c r="A6" s="5" t="s">
        <v>27</v>
      </c>
      <c r="B6" s="6" t="s">
        <v>57</v>
      </c>
      <c r="C6" s="5" t="s">
        <v>29</v>
      </c>
      <c r="D6" s="5" t="s">
        <v>58</v>
      </c>
      <c r="E6" s="5" t="s">
        <v>27</v>
      </c>
      <c r="F6" s="7" t="s">
        <v>59</v>
      </c>
      <c r="G6" s="7" t="s">
        <v>60</v>
      </c>
      <c r="H6" s="5" t="s">
        <v>61</v>
      </c>
      <c r="I6" s="5" t="s">
        <v>62</v>
      </c>
      <c r="J6" s="5" t="s">
        <v>34</v>
      </c>
      <c r="K6" s="5">
        <v>2500852</v>
      </c>
      <c r="L6" s="8" t="s">
        <v>63</v>
      </c>
      <c r="M6" s="5" t="s">
        <v>36</v>
      </c>
      <c r="N6" s="5">
        <v>3108917673</v>
      </c>
      <c r="O6" s="5">
        <v>5</v>
      </c>
      <c r="P6" s="5" t="s">
        <v>37</v>
      </c>
      <c r="Q6" s="9">
        <f xml:space="preserve"> DATEDIF(DATE(1923,8,24),DATE(2020,1,22),"y")</f>
        <v>96</v>
      </c>
      <c r="R6" s="5" t="s">
        <v>29</v>
      </c>
      <c r="S6" s="5" t="s">
        <v>29</v>
      </c>
      <c r="T6" s="5" t="s">
        <v>29</v>
      </c>
      <c r="U6" s="10">
        <v>1779</v>
      </c>
      <c r="V6" s="5" t="s">
        <v>38</v>
      </c>
      <c r="W6" s="5">
        <v>2500852</v>
      </c>
      <c r="X6" s="5">
        <v>2500052</v>
      </c>
      <c r="Y6" s="5" t="s">
        <v>64</v>
      </c>
      <c r="Z6" s="8" t="s">
        <v>63</v>
      </c>
      <c r="AA6" s="8" t="s">
        <v>63</v>
      </c>
    </row>
    <row r="7" spans="1:27" s="21" customFormat="1" ht="13.5" customHeight="1" x14ac:dyDescent="0.15">
      <c r="A7" s="17"/>
      <c r="B7" s="18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9"/>
      <c r="R7" s="17"/>
      <c r="S7" s="17"/>
      <c r="T7" s="17"/>
      <c r="U7" s="20"/>
      <c r="V7" s="17"/>
      <c r="W7" s="17"/>
      <c r="X7" s="17"/>
      <c r="Y7" s="17"/>
      <c r="Z7" s="17"/>
      <c r="AA7" s="17"/>
    </row>
    <row r="8" spans="1:27" s="11" customFormat="1" ht="13.5" customHeight="1" x14ac:dyDescent="0.2">
      <c r="A8" s="5" t="s">
        <v>27</v>
      </c>
      <c r="B8" s="6" t="s">
        <v>67</v>
      </c>
      <c r="C8" s="5" t="s">
        <v>29</v>
      </c>
      <c r="D8" s="5" t="s">
        <v>68</v>
      </c>
      <c r="E8" s="5" t="s">
        <v>27</v>
      </c>
      <c r="F8" s="7">
        <v>3532204</v>
      </c>
      <c r="G8" s="7" t="s">
        <v>69</v>
      </c>
      <c r="H8" s="5" t="s">
        <v>61</v>
      </c>
      <c r="I8" s="5" t="s">
        <v>70</v>
      </c>
      <c r="J8" s="5" t="s">
        <v>32</v>
      </c>
      <c r="K8" s="5">
        <v>2565841</v>
      </c>
      <c r="L8" s="8" t="s">
        <v>71</v>
      </c>
      <c r="M8" s="5" t="s">
        <v>36</v>
      </c>
      <c r="N8" s="5" t="s">
        <v>72</v>
      </c>
      <c r="O8" s="5" t="s">
        <v>29</v>
      </c>
      <c r="P8" s="5" t="s">
        <v>37</v>
      </c>
      <c r="Q8" s="9">
        <f xml:space="preserve"> DATEDIF(DATE(1959,3,27),DATE(2020,1,22),"y")</f>
        <v>60</v>
      </c>
      <c r="R8" s="5" t="s">
        <v>73</v>
      </c>
      <c r="S8" s="5" t="s">
        <v>29</v>
      </c>
      <c r="T8" s="5" t="s">
        <v>29</v>
      </c>
      <c r="U8" s="10">
        <v>1506</v>
      </c>
      <c r="V8" s="5" t="s">
        <v>38</v>
      </c>
      <c r="W8" s="5">
        <v>2565841</v>
      </c>
      <c r="X8" s="5">
        <v>3532204</v>
      </c>
      <c r="Y8" s="5" t="s">
        <v>72</v>
      </c>
      <c r="Z8" s="8" t="s">
        <v>71</v>
      </c>
      <c r="AA8" s="8" t="s">
        <v>74</v>
      </c>
    </row>
    <row r="9" spans="1:27" s="11" customFormat="1" ht="13.5" customHeight="1" x14ac:dyDescent="0.2">
      <c r="A9" s="5" t="s">
        <v>27</v>
      </c>
      <c r="B9" s="6" t="s">
        <v>75</v>
      </c>
      <c r="C9" s="5" t="s">
        <v>29</v>
      </c>
      <c r="D9" s="5" t="s">
        <v>76</v>
      </c>
      <c r="E9" s="5" t="s">
        <v>27</v>
      </c>
      <c r="F9" s="5">
        <v>3124653</v>
      </c>
      <c r="G9" s="5" t="s">
        <v>77</v>
      </c>
      <c r="H9" s="5" t="s">
        <v>44</v>
      </c>
      <c r="I9" s="5" t="s">
        <v>78</v>
      </c>
      <c r="J9" s="5" t="s">
        <v>34</v>
      </c>
      <c r="K9" s="22">
        <v>4445669</v>
      </c>
      <c r="L9" s="8" t="s">
        <v>79</v>
      </c>
      <c r="M9" s="5" t="s">
        <v>36</v>
      </c>
      <c r="N9" s="5" t="s">
        <v>80</v>
      </c>
      <c r="O9" s="5">
        <v>4</v>
      </c>
      <c r="P9" s="5" t="s">
        <v>50</v>
      </c>
      <c r="Q9" s="9">
        <f xml:space="preserve"> DATEDIF(DATE(1990,4,19),DATE(2020,1,22),"y")</f>
        <v>29</v>
      </c>
      <c r="R9" s="5" t="s">
        <v>29</v>
      </c>
      <c r="S9" s="5" t="s">
        <v>29</v>
      </c>
      <c r="T9" s="5" t="s">
        <v>29</v>
      </c>
      <c r="U9" s="10">
        <v>1891</v>
      </c>
      <c r="V9" s="5" t="s">
        <v>38</v>
      </c>
      <c r="W9" s="5">
        <v>4445669</v>
      </c>
      <c r="X9" s="5">
        <v>3124653</v>
      </c>
      <c r="Y9" s="5">
        <v>3218033677</v>
      </c>
      <c r="Z9" s="5" t="s">
        <v>81</v>
      </c>
      <c r="AA9" s="5" t="s">
        <v>82</v>
      </c>
    </row>
    <row r="10" spans="1:27" s="28" customFormat="1" ht="13.5" customHeight="1" x14ac:dyDescent="0.15">
      <c r="A10" s="23"/>
      <c r="B10" s="24"/>
      <c r="C10" s="23"/>
      <c r="D10" s="25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6"/>
      <c r="R10" s="23"/>
      <c r="S10" s="23"/>
      <c r="T10" s="23"/>
      <c r="U10" s="27"/>
      <c r="V10" s="23"/>
      <c r="W10" s="23"/>
      <c r="X10" s="23"/>
      <c r="Y10" s="23"/>
      <c r="Z10" s="23"/>
      <c r="AA10" s="23"/>
    </row>
    <row r="11" spans="1:27" s="28" customFormat="1" ht="13.5" customHeight="1" x14ac:dyDescent="0.15">
      <c r="A11" s="23"/>
      <c r="B11" s="24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6"/>
      <c r="R11" s="23"/>
      <c r="S11" s="23"/>
      <c r="T11" s="23"/>
      <c r="U11" s="27"/>
      <c r="V11" s="23"/>
      <c r="W11" s="23"/>
      <c r="X11" s="23"/>
      <c r="Y11" s="23"/>
      <c r="Z11" s="23"/>
      <c r="AA11" s="23"/>
    </row>
    <row r="12" spans="1:27" s="21" customFormat="1" ht="13.5" customHeight="1" x14ac:dyDescent="0.15">
      <c r="A12" s="17"/>
      <c r="B12" s="18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29"/>
      <c r="R12" s="17"/>
      <c r="S12" s="17"/>
      <c r="T12" s="17"/>
      <c r="U12" s="20"/>
      <c r="V12" s="17"/>
      <c r="W12" s="17"/>
      <c r="X12" s="17"/>
      <c r="Y12" s="17"/>
      <c r="Z12" s="17"/>
      <c r="AA12" s="17"/>
    </row>
    <row r="13" spans="1:27" s="36" customFormat="1" ht="13.5" customHeight="1" x14ac:dyDescent="0.2">
      <c r="A13" s="30" t="s">
        <v>27</v>
      </c>
      <c r="B13" s="31" t="s">
        <v>85</v>
      </c>
      <c r="C13" s="30" t="s">
        <v>29</v>
      </c>
      <c r="D13" s="30" t="s">
        <v>86</v>
      </c>
      <c r="E13" s="30" t="s">
        <v>27</v>
      </c>
      <c r="F13" s="30">
        <v>4529440</v>
      </c>
      <c r="G13" s="32" t="s">
        <v>87</v>
      </c>
      <c r="H13" s="30" t="s">
        <v>32</v>
      </c>
      <c r="I13" s="30" t="s">
        <v>88</v>
      </c>
      <c r="J13" s="30" t="s">
        <v>32</v>
      </c>
      <c r="K13" s="30">
        <v>4521000</v>
      </c>
      <c r="L13" s="33" t="s">
        <v>89</v>
      </c>
      <c r="M13" s="30" t="s">
        <v>36</v>
      </c>
      <c r="N13" s="30" t="s">
        <v>90</v>
      </c>
      <c r="O13" s="30" t="s">
        <v>29</v>
      </c>
      <c r="P13" s="30" t="s">
        <v>37</v>
      </c>
      <c r="Q13" s="34">
        <f xml:space="preserve"> DATEDIF(DATE(1975,12,29),DATE(2020,1,22),"y")</f>
        <v>44</v>
      </c>
      <c r="R13" s="30" t="s">
        <v>29</v>
      </c>
      <c r="S13" s="30" t="s">
        <v>29</v>
      </c>
      <c r="T13" s="30" t="s">
        <v>29</v>
      </c>
      <c r="U13" s="35">
        <v>2948</v>
      </c>
      <c r="V13" s="30" t="s">
        <v>38</v>
      </c>
      <c r="W13" s="30" t="s">
        <v>91</v>
      </c>
      <c r="X13" s="30" t="s">
        <v>92</v>
      </c>
      <c r="Y13" s="30">
        <v>3208847083</v>
      </c>
      <c r="Z13" s="33" t="s">
        <v>89</v>
      </c>
      <c r="AA13" s="33" t="s">
        <v>89</v>
      </c>
    </row>
    <row r="14" spans="1:27" s="36" customFormat="1" ht="13.5" customHeight="1" x14ac:dyDescent="0.2">
      <c r="A14" s="30" t="s">
        <v>27</v>
      </c>
      <c r="B14" s="31" t="s">
        <v>93</v>
      </c>
      <c r="C14" s="30" t="s">
        <v>29</v>
      </c>
      <c r="D14" s="30" t="s">
        <v>94</v>
      </c>
      <c r="E14" s="30" t="s">
        <v>27</v>
      </c>
      <c r="F14" s="32">
        <v>3138156</v>
      </c>
      <c r="G14" s="32" t="s">
        <v>95</v>
      </c>
      <c r="H14" s="30" t="s">
        <v>61</v>
      </c>
      <c r="I14" s="30" t="s">
        <v>96</v>
      </c>
      <c r="J14" s="30" t="s">
        <v>34</v>
      </c>
      <c r="K14" s="30">
        <v>5143704</v>
      </c>
      <c r="L14" s="33" t="s">
        <v>63</v>
      </c>
      <c r="M14" s="30" t="s">
        <v>36</v>
      </c>
      <c r="N14" s="30" t="s">
        <v>64</v>
      </c>
      <c r="O14" s="30">
        <v>3</v>
      </c>
      <c r="P14" s="30" t="s">
        <v>37</v>
      </c>
      <c r="Q14" s="34">
        <f xml:space="preserve"> DATEDIF(DATE(1962,6,5),DATE(2020,1,22),"y")</f>
        <v>57</v>
      </c>
      <c r="R14" s="30" t="s">
        <v>29</v>
      </c>
      <c r="S14" s="30" t="s">
        <v>29</v>
      </c>
      <c r="T14" s="30" t="s">
        <v>29</v>
      </c>
      <c r="U14" s="35">
        <v>1780</v>
      </c>
      <c r="V14" s="30" t="s">
        <v>38</v>
      </c>
      <c r="W14" s="30">
        <v>5143704</v>
      </c>
      <c r="X14" s="30">
        <v>3138156</v>
      </c>
      <c r="Y14" s="30">
        <v>3108917673</v>
      </c>
      <c r="Z14" s="33" t="s">
        <v>63</v>
      </c>
      <c r="AA14" s="33" t="s">
        <v>63</v>
      </c>
    </row>
    <row r="15" spans="1:27" s="21" customFormat="1" ht="13.5" customHeight="1" x14ac:dyDescent="0.15">
      <c r="A15" s="17"/>
      <c r="B15" s="18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29"/>
      <c r="R15" s="17"/>
      <c r="S15" s="17"/>
      <c r="T15" s="17"/>
      <c r="U15" s="20"/>
      <c r="V15" s="17"/>
      <c r="W15" s="17"/>
      <c r="X15" s="17"/>
      <c r="Y15" s="17"/>
      <c r="Z15" s="17"/>
      <c r="AA15" s="17"/>
    </row>
    <row r="16" spans="1:27" s="36" customFormat="1" ht="13.5" customHeight="1" x14ac:dyDescent="0.2">
      <c r="A16" s="30" t="s">
        <v>27</v>
      </c>
      <c r="B16" s="31" t="s">
        <v>99</v>
      </c>
      <c r="C16" s="30" t="s">
        <v>29</v>
      </c>
      <c r="D16" s="30" t="s">
        <v>100</v>
      </c>
      <c r="E16" s="30" t="s">
        <v>27</v>
      </c>
      <c r="F16" s="30" t="s">
        <v>101</v>
      </c>
      <c r="G16" s="32" t="s">
        <v>102</v>
      </c>
      <c r="H16" s="30" t="s">
        <v>61</v>
      </c>
      <c r="I16" s="30" t="s">
        <v>103</v>
      </c>
      <c r="J16" s="30" t="s">
        <v>83</v>
      </c>
      <c r="K16" s="30" t="s">
        <v>104</v>
      </c>
      <c r="L16" s="33" t="s">
        <v>105</v>
      </c>
      <c r="M16" s="30" t="s">
        <v>36</v>
      </c>
      <c r="N16" s="30" t="s">
        <v>106</v>
      </c>
      <c r="O16" s="30" t="s">
        <v>29</v>
      </c>
      <c r="P16" s="30" t="s">
        <v>50</v>
      </c>
      <c r="Q16" s="34">
        <f xml:space="preserve"> DATEDIF(DATE(1973,5,14),DATE(2020,1,22),"y")</f>
        <v>46</v>
      </c>
      <c r="R16" s="30" t="s">
        <v>29</v>
      </c>
      <c r="S16" s="30" t="s">
        <v>29</v>
      </c>
      <c r="T16" s="30" t="s">
        <v>29</v>
      </c>
      <c r="U16" s="35">
        <v>2557</v>
      </c>
      <c r="V16" s="30" t="s">
        <v>38</v>
      </c>
      <c r="W16" s="30" t="s">
        <v>104</v>
      </c>
      <c r="X16" s="30" t="s">
        <v>101</v>
      </c>
      <c r="Y16" s="30" t="s">
        <v>106</v>
      </c>
      <c r="Z16" s="33" t="s">
        <v>105</v>
      </c>
      <c r="AA16" s="30" t="s">
        <v>107</v>
      </c>
    </row>
    <row r="17" spans="1:27" s="36" customFormat="1" ht="13.5" customHeight="1" x14ac:dyDescent="0.2">
      <c r="A17" s="30" t="s">
        <v>27</v>
      </c>
      <c r="B17" s="31" t="s">
        <v>108</v>
      </c>
      <c r="C17" s="30" t="s">
        <v>29</v>
      </c>
      <c r="D17" s="30" t="s">
        <v>109</v>
      </c>
      <c r="E17" s="30" t="s">
        <v>27</v>
      </c>
      <c r="F17" s="32" t="s">
        <v>110</v>
      </c>
      <c r="G17" s="32" t="s">
        <v>111</v>
      </c>
      <c r="H17" s="30" t="s">
        <v>61</v>
      </c>
      <c r="I17" s="30" t="s">
        <v>112</v>
      </c>
      <c r="J17" s="30" t="s">
        <v>34</v>
      </c>
      <c r="K17" s="30" t="s">
        <v>113</v>
      </c>
      <c r="L17" s="33" t="s">
        <v>114</v>
      </c>
      <c r="M17" s="30" t="s">
        <v>36</v>
      </c>
      <c r="N17" s="30" t="s">
        <v>115</v>
      </c>
      <c r="O17" s="30">
        <v>4</v>
      </c>
      <c r="P17" s="30" t="s">
        <v>50</v>
      </c>
      <c r="Q17" s="34">
        <f xml:space="preserve"> DATEDIF(DATE(1963,4,29),DATE(2020,1,22),"y")</f>
        <v>56</v>
      </c>
      <c r="R17" s="30" t="s">
        <v>29</v>
      </c>
      <c r="S17" s="30" t="s">
        <v>29</v>
      </c>
      <c r="T17" s="30" t="s">
        <v>29</v>
      </c>
      <c r="U17" s="35">
        <v>314</v>
      </c>
      <c r="V17" s="30" t="s">
        <v>38</v>
      </c>
      <c r="W17" s="30" t="s">
        <v>113</v>
      </c>
      <c r="X17" s="30">
        <v>5388059</v>
      </c>
      <c r="Y17" s="30" t="s">
        <v>115</v>
      </c>
      <c r="Z17" s="33" t="s">
        <v>114</v>
      </c>
      <c r="AA17" s="33" t="s">
        <v>114</v>
      </c>
    </row>
    <row r="18" spans="1:27" s="28" customFormat="1" ht="13.5" customHeight="1" x14ac:dyDescent="0.15">
      <c r="A18" s="23"/>
      <c r="B18" s="24"/>
      <c r="C18" s="23"/>
      <c r="D18" s="23"/>
      <c r="E18" s="23"/>
      <c r="F18" s="37"/>
      <c r="G18" s="37"/>
      <c r="H18" s="37"/>
      <c r="I18" s="23"/>
      <c r="J18" s="23"/>
      <c r="K18" s="23"/>
      <c r="L18" s="23"/>
      <c r="M18" s="23"/>
      <c r="N18" s="23"/>
      <c r="O18" s="23"/>
      <c r="P18" s="23"/>
      <c r="Q18" s="26"/>
      <c r="R18" s="23"/>
      <c r="S18" s="23"/>
      <c r="T18" s="23"/>
      <c r="U18" s="27"/>
      <c r="V18" s="23"/>
      <c r="W18" s="23"/>
      <c r="X18" s="23"/>
      <c r="Y18" s="23"/>
      <c r="Z18" s="23"/>
      <c r="AA18" s="23"/>
    </row>
    <row r="19" spans="1:27" s="36" customFormat="1" ht="13.5" customHeight="1" x14ac:dyDescent="0.15">
      <c r="A19" s="30" t="s">
        <v>116</v>
      </c>
      <c r="B19" s="31" t="s">
        <v>118</v>
      </c>
      <c r="C19" s="30" t="s">
        <v>119</v>
      </c>
      <c r="D19" s="30" t="s">
        <v>120</v>
      </c>
      <c r="E19" s="30" t="s">
        <v>29</v>
      </c>
      <c r="F19" s="32">
        <v>5975350</v>
      </c>
      <c r="G19" s="32" t="s">
        <v>121</v>
      </c>
      <c r="H19" s="32" t="s">
        <v>34</v>
      </c>
      <c r="I19" s="30" t="s">
        <v>122</v>
      </c>
      <c r="J19" s="30" t="s">
        <v>32</v>
      </c>
      <c r="K19" s="30">
        <v>4667587</v>
      </c>
      <c r="L19" s="30" t="s">
        <v>123</v>
      </c>
      <c r="M19" s="30" t="s">
        <v>36</v>
      </c>
      <c r="N19" s="30" t="s">
        <v>124</v>
      </c>
      <c r="O19" s="30">
        <v>3</v>
      </c>
      <c r="P19" s="30" t="s">
        <v>50</v>
      </c>
      <c r="Q19" s="38" t="s">
        <v>29</v>
      </c>
      <c r="R19" s="30" t="s">
        <v>29</v>
      </c>
      <c r="S19" s="30" t="s">
        <v>29</v>
      </c>
      <c r="T19" s="30" t="s">
        <v>29</v>
      </c>
      <c r="U19" s="35">
        <v>2575</v>
      </c>
      <c r="V19" s="30" t="s">
        <v>38</v>
      </c>
      <c r="W19" s="30" t="s">
        <v>125</v>
      </c>
      <c r="X19" s="30">
        <v>5975350</v>
      </c>
      <c r="Y19" s="30" t="s">
        <v>124</v>
      </c>
      <c r="Z19" s="30" t="s">
        <v>123</v>
      </c>
      <c r="AA19" s="30" t="s">
        <v>123</v>
      </c>
    </row>
    <row r="20" spans="1:27" s="21" customFormat="1" ht="13.5" customHeight="1" x14ac:dyDescent="0.15">
      <c r="A20" s="17"/>
      <c r="B20" s="18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9"/>
      <c r="R20" s="17"/>
      <c r="S20" s="17"/>
      <c r="T20" s="17"/>
      <c r="U20" s="20"/>
      <c r="V20" s="17"/>
      <c r="W20" s="17"/>
      <c r="X20" s="17"/>
      <c r="Y20" s="17"/>
      <c r="Z20" s="17"/>
      <c r="AA20" s="17"/>
    </row>
    <row r="21" spans="1:27" s="36" customFormat="1" ht="13.5" customHeight="1" x14ac:dyDescent="0.2">
      <c r="A21" s="30" t="s">
        <v>116</v>
      </c>
      <c r="B21" s="31">
        <v>890980744</v>
      </c>
      <c r="C21" s="30" t="s">
        <v>126</v>
      </c>
      <c r="D21" s="39" t="s">
        <v>127</v>
      </c>
      <c r="E21" s="30" t="s">
        <v>29</v>
      </c>
      <c r="F21" s="30">
        <v>8663761</v>
      </c>
      <c r="G21" s="30" t="s">
        <v>128</v>
      </c>
      <c r="H21" s="30" t="s">
        <v>129</v>
      </c>
      <c r="I21" s="30" t="s">
        <v>130</v>
      </c>
      <c r="J21" s="30" t="s">
        <v>129</v>
      </c>
      <c r="K21" s="30">
        <v>8663761</v>
      </c>
      <c r="L21" s="33" t="s">
        <v>131</v>
      </c>
      <c r="M21" s="30" t="s">
        <v>36</v>
      </c>
      <c r="N21" s="30" t="s">
        <v>29</v>
      </c>
      <c r="O21" s="30" t="s">
        <v>29</v>
      </c>
      <c r="P21" s="30" t="s">
        <v>50</v>
      </c>
      <c r="Q21" s="38" t="s">
        <v>29</v>
      </c>
      <c r="R21" s="30" t="s">
        <v>29</v>
      </c>
      <c r="S21" s="30" t="s">
        <v>29</v>
      </c>
      <c r="T21" s="30" t="s">
        <v>29</v>
      </c>
      <c r="U21" s="35">
        <v>2621</v>
      </c>
      <c r="V21" s="30" t="s">
        <v>38</v>
      </c>
      <c r="W21" s="30">
        <v>8663761</v>
      </c>
      <c r="X21" s="30">
        <v>8663761</v>
      </c>
      <c r="Y21" s="30" t="s">
        <v>29</v>
      </c>
      <c r="Z21" s="33" t="s">
        <v>131</v>
      </c>
      <c r="AA21" s="33" t="s">
        <v>131</v>
      </c>
    </row>
    <row r="22" spans="1:27" s="42" customFormat="1" ht="13.5" customHeight="1" x14ac:dyDescent="0.15">
      <c r="A22" s="29"/>
      <c r="B22" s="40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41"/>
      <c r="V22" s="29"/>
      <c r="W22" s="29"/>
      <c r="X22" s="29"/>
      <c r="Y22" s="29"/>
      <c r="Z22" s="29"/>
      <c r="AA22" s="29"/>
    </row>
    <row r="23" spans="1:27" s="21" customFormat="1" ht="13.5" customHeight="1" x14ac:dyDescent="0.15">
      <c r="A23" s="17"/>
      <c r="B23" s="18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29"/>
      <c r="R23" s="17"/>
      <c r="S23" s="17"/>
      <c r="T23" s="17"/>
      <c r="U23" s="20"/>
      <c r="V23" s="17"/>
      <c r="W23" s="17"/>
      <c r="X23" s="17"/>
      <c r="Y23" s="17"/>
      <c r="Z23" s="17"/>
      <c r="AA23" s="17"/>
    </row>
    <row r="24" spans="1:27" s="21" customFormat="1" ht="13.5" customHeight="1" x14ac:dyDescent="0.15">
      <c r="A24" s="17"/>
      <c r="B24" s="18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29"/>
      <c r="R24" s="17"/>
      <c r="S24" s="17"/>
      <c r="T24" s="17"/>
      <c r="U24" s="20"/>
      <c r="V24" s="17"/>
      <c r="W24" s="17"/>
      <c r="X24" s="17"/>
      <c r="Y24" s="17"/>
      <c r="Z24" s="17"/>
      <c r="AA24" s="17"/>
    </row>
    <row r="25" spans="1:27" s="21" customFormat="1" ht="13.5" customHeight="1" x14ac:dyDescent="0.15">
      <c r="A25" s="17"/>
      <c r="B25" s="18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29"/>
      <c r="R25" s="17"/>
      <c r="S25" s="17"/>
      <c r="T25" s="17"/>
      <c r="U25" s="20"/>
      <c r="V25" s="17"/>
      <c r="W25" s="17"/>
      <c r="X25" s="17"/>
      <c r="Y25" s="17"/>
      <c r="Z25" s="17"/>
      <c r="AA25" s="17"/>
    </row>
    <row r="26" spans="1:27" s="21" customFormat="1" ht="13.5" customHeight="1" x14ac:dyDescent="0.15">
      <c r="A26" s="17"/>
      <c r="B26" s="1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29"/>
      <c r="R26" s="17"/>
      <c r="S26" s="17"/>
      <c r="T26" s="17"/>
      <c r="U26" s="20"/>
      <c r="V26" s="17"/>
      <c r="W26" s="17"/>
      <c r="X26" s="17"/>
      <c r="Y26" s="17"/>
      <c r="Z26" s="17"/>
      <c r="AA26" s="17"/>
    </row>
    <row r="27" spans="1:27" s="36" customFormat="1" ht="13.5" customHeight="1" x14ac:dyDescent="0.2">
      <c r="A27" s="30" t="s">
        <v>116</v>
      </c>
      <c r="B27" s="31" t="s">
        <v>134</v>
      </c>
      <c r="C27" s="30" t="s">
        <v>135</v>
      </c>
      <c r="D27" s="30" t="s">
        <v>136</v>
      </c>
      <c r="E27" s="30" t="s">
        <v>29</v>
      </c>
      <c r="F27" s="30" t="s">
        <v>137</v>
      </c>
      <c r="G27" s="30" t="s">
        <v>138</v>
      </c>
      <c r="H27" s="30" t="s">
        <v>139</v>
      </c>
      <c r="I27" s="30" t="s">
        <v>138</v>
      </c>
      <c r="J27" s="30" t="s">
        <v>139</v>
      </c>
      <c r="K27" s="30" t="s">
        <v>137</v>
      </c>
      <c r="L27" s="33" t="s">
        <v>140</v>
      </c>
      <c r="M27" s="30" t="s">
        <v>36</v>
      </c>
      <c r="N27" s="30" t="s">
        <v>141</v>
      </c>
      <c r="O27" s="30" t="s">
        <v>29</v>
      </c>
      <c r="P27" s="30" t="s">
        <v>50</v>
      </c>
      <c r="Q27" s="38" t="s">
        <v>29</v>
      </c>
      <c r="R27" s="30" t="s">
        <v>29</v>
      </c>
      <c r="S27" s="30" t="s">
        <v>29</v>
      </c>
      <c r="T27" s="30" t="s">
        <v>29</v>
      </c>
      <c r="U27" s="35">
        <v>1074</v>
      </c>
      <c r="V27" s="30" t="s">
        <v>38</v>
      </c>
      <c r="W27" s="30" t="s">
        <v>137</v>
      </c>
      <c r="X27" s="30" t="s">
        <v>137</v>
      </c>
      <c r="Y27" s="30" t="s">
        <v>141</v>
      </c>
      <c r="Z27" s="30" t="s">
        <v>140</v>
      </c>
      <c r="AA27" s="30" t="s">
        <v>140</v>
      </c>
    </row>
    <row r="28" spans="1:27" s="28" customFormat="1" ht="13.5" customHeight="1" x14ac:dyDescent="0.15">
      <c r="A28" s="23"/>
      <c r="B28" s="24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43"/>
      <c r="R28" s="23"/>
      <c r="S28" s="23"/>
      <c r="T28" s="23"/>
      <c r="U28" s="27"/>
      <c r="V28" s="23"/>
      <c r="W28" s="23"/>
      <c r="X28" s="23"/>
      <c r="Y28" s="23"/>
      <c r="Z28" s="23"/>
      <c r="AA28" s="23"/>
    </row>
    <row r="29" spans="1:27" s="36" customFormat="1" ht="13.5" customHeight="1" x14ac:dyDescent="0.2">
      <c r="A29" s="30" t="s">
        <v>27</v>
      </c>
      <c r="B29" s="31" t="s">
        <v>142</v>
      </c>
      <c r="C29" s="30" t="s">
        <v>29</v>
      </c>
      <c r="D29" s="30" t="s">
        <v>143</v>
      </c>
      <c r="E29" s="30" t="s">
        <v>27</v>
      </c>
      <c r="F29" s="30" t="s">
        <v>144</v>
      </c>
      <c r="G29" s="32" t="s">
        <v>145</v>
      </c>
      <c r="H29" s="30" t="s">
        <v>44</v>
      </c>
      <c r="I29" s="30" t="s">
        <v>146</v>
      </c>
      <c r="J29" s="30" t="s">
        <v>44</v>
      </c>
      <c r="K29" s="30">
        <v>4128169</v>
      </c>
      <c r="L29" s="33" t="s">
        <v>147</v>
      </c>
      <c r="M29" s="30" t="s">
        <v>36</v>
      </c>
      <c r="N29" s="30" t="s">
        <v>148</v>
      </c>
      <c r="O29" s="30" t="s">
        <v>29</v>
      </c>
      <c r="P29" s="30" t="s">
        <v>37</v>
      </c>
      <c r="Q29" s="34">
        <f xml:space="preserve"> DATEDIF(DATE(1959,11,2),DATE(2020,1,22),"y")</f>
        <v>60</v>
      </c>
      <c r="R29" s="30" t="s">
        <v>29</v>
      </c>
      <c r="S29" s="30" t="s">
        <v>29</v>
      </c>
      <c r="T29" s="30" t="s">
        <v>29</v>
      </c>
      <c r="U29" s="35">
        <v>204</v>
      </c>
      <c r="V29" s="30" t="s">
        <v>38</v>
      </c>
      <c r="W29" s="30">
        <v>4128169</v>
      </c>
      <c r="X29" s="30" t="s">
        <v>144</v>
      </c>
      <c r="Y29" s="30" t="s">
        <v>148</v>
      </c>
      <c r="Z29" s="33" t="s">
        <v>147</v>
      </c>
      <c r="AA29" s="33" t="s">
        <v>147</v>
      </c>
    </row>
    <row r="30" spans="1:27" s="28" customFormat="1" ht="13.5" customHeight="1" x14ac:dyDescent="0.15">
      <c r="A30" s="23"/>
      <c r="B30" s="24"/>
      <c r="C30" s="23"/>
      <c r="D30" s="23"/>
      <c r="E30" s="23"/>
      <c r="F30" s="37"/>
      <c r="G30" s="37"/>
      <c r="H30" s="23"/>
      <c r="I30" s="23"/>
      <c r="J30" s="23"/>
      <c r="K30" s="23"/>
      <c r="L30" s="23"/>
      <c r="M30" s="23"/>
      <c r="N30" s="23"/>
      <c r="O30" s="23"/>
      <c r="P30" s="23"/>
      <c r="Q30" s="43"/>
      <c r="R30" s="23"/>
      <c r="S30" s="23"/>
      <c r="T30" s="23"/>
      <c r="U30" s="27"/>
      <c r="V30" s="23"/>
      <c r="W30" s="23"/>
      <c r="X30" s="23"/>
      <c r="Y30" s="23"/>
      <c r="Z30" s="23"/>
      <c r="AA30" s="23"/>
    </row>
    <row r="31" spans="1:27" s="28" customFormat="1" ht="13.5" customHeight="1" x14ac:dyDescent="0.15">
      <c r="A31" s="23"/>
      <c r="B31" s="24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43"/>
      <c r="R31" s="23"/>
      <c r="S31" s="23"/>
      <c r="T31" s="23"/>
      <c r="U31" s="27"/>
      <c r="V31" s="23"/>
      <c r="W31" s="23"/>
      <c r="X31" s="23"/>
      <c r="Y31" s="23"/>
      <c r="Z31" s="23"/>
      <c r="AA31" s="23"/>
    </row>
    <row r="32" spans="1:27" s="28" customFormat="1" ht="13.5" customHeight="1" x14ac:dyDescent="0.15">
      <c r="A32" s="23"/>
      <c r="B32" s="24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6"/>
      <c r="R32" s="23"/>
      <c r="S32" s="23"/>
      <c r="T32" s="23"/>
      <c r="U32" s="27"/>
      <c r="V32" s="23"/>
      <c r="W32" s="23"/>
      <c r="X32" s="23"/>
      <c r="Y32" s="23"/>
      <c r="Z32" s="23"/>
      <c r="AA32" s="23"/>
    </row>
    <row r="33" spans="1:27" s="21" customFormat="1" ht="13.5" customHeight="1" x14ac:dyDescent="0.15">
      <c r="A33" s="17"/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29"/>
      <c r="R33" s="17"/>
      <c r="S33" s="17"/>
      <c r="T33" s="17"/>
      <c r="U33" s="20"/>
      <c r="V33" s="17"/>
      <c r="W33" s="17"/>
      <c r="X33" s="17"/>
      <c r="Y33" s="17"/>
      <c r="Z33" s="17"/>
      <c r="AA33" s="17"/>
    </row>
    <row r="34" spans="1:27" s="36" customFormat="1" ht="13.5" customHeight="1" x14ac:dyDescent="0.2">
      <c r="A34" s="30" t="s">
        <v>27</v>
      </c>
      <c r="B34" s="31" t="s">
        <v>149</v>
      </c>
      <c r="C34" s="30" t="s">
        <v>29</v>
      </c>
      <c r="D34" s="30" t="s">
        <v>150</v>
      </c>
      <c r="E34" s="30" t="s">
        <v>27</v>
      </c>
      <c r="F34" s="30" t="s">
        <v>151</v>
      </c>
      <c r="G34" s="32" t="s">
        <v>152</v>
      </c>
      <c r="H34" s="30" t="s">
        <v>44</v>
      </c>
      <c r="I34" s="30" t="s">
        <v>153</v>
      </c>
      <c r="J34" s="30" t="s">
        <v>34</v>
      </c>
      <c r="K34" s="30" t="s">
        <v>154</v>
      </c>
      <c r="L34" s="33" t="s">
        <v>155</v>
      </c>
      <c r="M34" s="30" t="s">
        <v>36</v>
      </c>
      <c r="N34" s="30" t="s">
        <v>156</v>
      </c>
      <c r="O34" s="30">
        <v>3</v>
      </c>
      <c r="P34" s="30" t="s">
        <v>50</v>
      </c>
      <c r="Q34" s="34">
        <f xml:space="preserve"> DATEDIF(DATE(1981,4,12),DATE(2020,1,22),"y")</f>
        <v>38</v>
      </c>
      <c r="R34" s="30" t="s">
        <v>29</v>
      </c>
      <c r="S34" s="30" t="s">
        <v>29</v>
      </c>
      <c r="T34" s="30" t="s">
        <v>29</v>
      </c>
      <c r="U34" s="35">
        <v>1226</v>
      </c>
      <c r="V34" s="30" t="s">
        <v>38</v>
      </c>
      <c r="W34" s="30" t="s">
        <v>154</v>
      </c>
      <c r="X34" s="30" t="s">
        <v>151</v>
      </c>
      <c r="Y34" s="30" t="s">
        <v>156</v>
      </c>
      <c r="Z34" s="30" t="s">
        <v>155</v>
      </c>
      <c r="AA34" s="33" t="s">
        <v>155</v>
      </c>
    </row>
    <row r="35" spans="1:27" s="28" customFormat="1" ht="13.5" customHeight="1" x14ac:dyDescent="0.2">
      <c r="A35" s="23"/>
      <c r="B35" s="24"/>
      <c r="C35" s="23"/>
      <c r="D35" s="23"/>
      <c r="E35" s="23"/>
      <c r="F35" s="23"/>
      <c r="G35" s="37"/>
      <c r="H35" s="23"/>
      <c r="I35" s="23"/>
      <c r="J35" s="23"/>
      <c r="K35" s="23"/>
      <c r="L35" s="23"/>
      <c r="M35" s="23"/>
      <c r="N35" s="23"/>
      <c r="O35" s="23"/>
      <c r="P35" s="23"/>
      <c r="Q35" s="26"/>
      <c r="R35" s="23"/>
      <c r="S35" s="23"/>
      <c r="T35" s="23"/>
      <c r="U35" s="27"/>
      <c r="V35" s="23"/>
      <c r="W35" s="23"/>
      <c r="X35" s="23"/>
      <c r="Y35" s="23"/>
      <c r="Z35" s="44"/>
      <c r="AA35" s="23"/>
    </row>
    <row r="36" spans="1:27" s="36" customFormat="1" ht="13.5" customHeight="1" x14ac:dyDescent="0.2">
      <c r="A36" s="30" t="s">
        <v>27</v>
      </c>
      <c r="B36" s="31" t="s">
        <v>158</v>
      </c>
      <c r="C36" s="30" t="s">
        <v>29</v>
      </c>
      <c r="D36" s="30" t="s">
        <v>159</v>
      </c>
      <c r="E36" s="30" t="s">
        <v>27</v>
      </c>
      <c r="F36" s="30" t="s">
        <v>160</v>
      </c>
      <c r="G36" s="32" t="s">
        <v>161</v>
      </c>
      <c r="H36" s="30" t="s">
        <v>162</v>
      </c>
      <c r="I36" s="30" t="s">
        <v>163</v>
      </c>
      <c r="J36" s="30" t="s">
        <v>162</v>
      </c>
      <c r="K36" s="30">
        <v>4005049</v>
      </c>
      <c r="L36" s="33" t="s">
        <v>164</v>
      </c>
      <c r="M36" s="30" t="s">
        <v>36</v>
      </c>
      <c r="N36" s="30" t="s">
        <v>165</v>
      </c>
      <c r="O36" s="30">
        <v>1</v>
      </c>
      <c r="P36" s="30" t="s">
        <v>50</v>
      </c>
      <c r="Q36" s="34">
        <f xml:space="preserve"> DATEDIF(DATE(1965,3,29),DATE(2020,1,22),"y")</f>
        <v>54</v>
      </c>
      <c r="R36" s="30" t="s">
        <v>29</v>
      </c>
      <c r="S36" s="30" t="s">
        <v>29</v>
      </c>
      <c r="T36" s="30" t="s">
        <v>29</v>
      </c>
      <c r="U36" s="35">
        <v>716</v>
      </c>
      <c r="V36" s="30" t="s">
        <v>38</v>
      </c>
      <c r="W36" s="30" t="s">
        <v>166</v>
      </c>
      <c r="X36" s="30">
        <v>4005049</v>
      </c>
      <c r="Y36" s="30" t="s">
        <v>165</v>
      </c>
      <c r="Z36" s="30" t="s">
        <v>167</v>
      </c>
      <c r="AA36" s="33" t="s">
        <v>168</v>
      </c>
    </row>
    <row r="37" spans="1:27" s="36" customFormat="1" ht="13.5" customHeight="1" x14ac:dyDescent="0.15">
      <c r="A37" s="30" t="s">
        <v>27</v>
      </c>
      <c r="B37" s="31">
        <v>71724019</v>
      </c>
      <c r="C37" s="30" t="s">
        <v>29</v>
      </c>
      <c r="D37" s="30" t="s">
        <v>169</v>
      </c>
      <c r="E37" s="30" t="s">
        <v>27</v>
      </c>
      <c r="F37" s="30" t="s">
        <v>170</v>
      </c>
      <c r="G37" s="30" t="s">
        <v>171</v>
      </c>
      <c r="H37" s="30" t="s">
        <v>32</v>
      </c>
      <c r="I37" s="30" t="s">
        <v>172</v>
      </c>
      <c r="J37" s="30" t="s">
        <v>34</v>
      </c>
      <c r="K37" s="30" t="s">
        <v>173</v>
      </c>
      <c r="L37" s="30" t="s">
        <v>174</v>
      </c>
      <c r="M37" s="30" t="s">
        <v>36</v>
      </c>
      <c r="N37" s="30" t="s">
        <v>175</v>
      </c>
      <c r="O37" s="30">
        <v>3</v>
      </c>
      <c r="P37" s="30" t="s">
        <v>50</v>
      </c>
      <c r="Q37" s="34">
        <f xml:space="preserve"> DATEDIF(DATE(1971,4,27),DATE(2020,1,22),"y")</f>
        <v>48</v>
      </c>
      <c r="R37" s="30" t="s">
        <v>29</v>
      </c>
      <c r="S37" s="30" t="s">
        <v>29</v>
      </c>
      <c r="T37" s="30" t="s">
        <v>29</v>
      </c>
      <c r="U37" s="35">
        <v>2119</v>
      </c>
      <c r="V37" s="30" t="s">
        <v>38</v>
      </c>
      <c r="W37" s="30" t="s">
        <v>173</v>
      </c>
      <c r="X37" s="30" t="s">
        <v>170</v>
      </c>
      <c r="Y37" s="30" t="s">
        <v>175</v>
      </c>
      <c r="Z37" s="30" t="s">
        <v>174</v>
      </c>
      <c r="AA37" s="30" t="s">
        <v>176</v>
      </c>
    </row>
    <row r="38" spans="1:27" s="28" customFormat="1" ht="13.5" customHeight="1" x14ac:dyDescent="0.15">
      <c r="A38" s="23"/>
      <c r="B38" s="24"/>
      <c r="C38" s="23"/>
      <c r="D38" s="23"/>
      <c r="E38" s="23"/>
      <c r="F38" s="37"/>
      <c r="G38" s="37"/>
      <c r="H38" s="23"/>
      <c r="I38" s="23"/>
      <c r="J38" s="23"/>
      <c r="K38" s="23"/>
      <c r="L38" s="23"/>
      <c r="M38" s="23"/>
      <c r="N38" s="23"/>
      <c r="O38" s="23"/>
      <c r="P38" s="23"/>
      <c r="Q38" s="26"/>
      <c r="R38" s="23"/>
      <c r="S38" s="23"/>
      <c r="T38" s="23"/>
      <c r="U38" s="27"/>
      <c r="V38" s="23"/>
      <c r="W38" s="23"/>
      <c r="X38" s="23"/>
      <c r="Y38" s="23"/>
      <c r="Z38" s="23"/>
      <c r="AA38" s="23"/>
    </row>
    <row r="39" spans="1:27" s="36" customFormat="1" ht="13.5" customHeight="1" x14ac:dyDescent="0.2">
      <c r="A39" s="30" t="s">
        <v>27</v>
      </c>
      <c r="B39" s="31">
        <v>98496590</v>
      </c>
      <c r="C39" s="30" t="s">
        <v>29</v>
      </c>
      <c r="D39" s="30" t="s">
        <v>177</v>
      </c>
      <c r="E39" s="30" t="s">
        <v>27</v>
      </c>
      <c r="F39" s="30" t="s">
        <v>178</v>
      </c>
      <c r="G39" s="30" t="s">
        <v>179</v>
      </c>
      <c r="H39" s="30" t="s">
        <v>180</v>
      </c>
      <c r="I39" s="30" t="s">
        <v>181</v>
      </c>
      <c r="J39" s="30" t="s">
        <v>182</v>
      </c>
      <c r="K39" s="30" t="s">
        <v>183</v>
      </c>
      <c r="L39" s="33" t="s">
        <v>184</v>
      </c>
      <c r="M39" s="30" t="s">
        <v>36</v>
      </c>
      <c r="N39" s="30" t="s">
        <v>185</v>
      </c>
      <c r="O39" s="30">
        <v>4</v>
      </c>
      <c r="P39" s="30" t="s">
        <v>50</v>
      </c>
      <c r="Q39" s="34">
        <f xml:space="preserve"> DATEDIF(DATE(1967,1,14),DATE(2020,1,22),"y")</f>
        <v>53</v>
      </c>
      <c r="R39" s="30" t="s">
        <v>29</v>
      </c>
      <c r="S39" s="30" t="s">
        <v>29</v>
      </c>
      <c r="T39" s="30" t="s">
        <v>29</v>
      </c>
      <c r="U39" s="35">
        <v>2905</v>
      </c>
      <c r="V39" s="30" t="s">
        <v>38</v>
      </c>
      <c r="W39" s="30">
        <v>4482224</v>
      </c>
      <c r="X39" s="30">
        <v>4988884</v>
      </c>
      <c r="Y39" s="30" t="s">
        <v>185</v>
      </c>
      <c r="Z39" s="33" t="s">
        <v>186</v>
      </c>
      <c r="AA39" s="30" t="s">
        <v>187</v>
      </c>
    </row>
    <row r="40" spans="1:27" s="36" customFormat="1" ht="13.5" customHeight="1" x14ac:dyDescent="0.2">
      <c r="A40" s="30" t="s">
        <v>27</v>
      </c>
      <c r="B40" s="31" t="s">
        <v>188</v>
      </c>
      <c r="C40" s="30" t="s">
        <v>29</v>
      </c>
      <c r="D40" s="30" t="s">
        <v>189</v>
      </c>
      <c r="E40" s="30" t="s">
        <v>27</v>
      </c>
      <c r="F40" s="32">
        <v>2300505</v>
      </c>
      <c r="G40" s="32" t="s">
        <v>190</v>
      </c>
      <c r="H40" s="30" t="s">
        <v>61</v>
      </c>
      <c r="I40" s="30" t="s">
        <v>191</v>
      </c>
      <c r="J40" s="30" t="s">
        <v>192</v>
      </c>
      <c r="K40" s="30">
        <v>4120533</v>
      </c>
      <c r="L40" s="33" t="s">
        <v>193</v>
      </c>
      <c r="M40" s="30" t="s">
        <v>36</v>
      </c>
      <c r="N40" s="30">
        <v>4120533</v>
      </c>
      <c r="O40" s="30">
        <v>4</v>
      </c>
      <c r="P40" s="30" t="s">
        <v>50</v>
      </c>
      <c r="Q40" s="34">
        <f xml:space="preserve"> DATEDIF(DATE(1969,5,16),DATE(2020,1,22),"y")</f>
        <v>50</v>
      </c>
      <c r="R40" s="30" t="s">
        <v>29</v>
      </c>
      <c r="S40" s="30" t="s">
        <v>29</v>
      </c>
      <c r="T40" s="30" t="s">
        <v>29</v>
      </c>
      <c r="U40" s="35">
        <v>2157</v>
      </c>
      <c r="V40" s="30" t="s">
        <v>38</v>
      </c>
      <c r="W40" s="30">
        <v>4120533</v>
      </c>
      <c r="X40" s="30">
        <v>2300505</v>
      </c>
      <c r="Y40" s="30">
        <v>3116050644</v>
      </c>
      <c r="Z40" s="33" t="s">
        <v>194</v>
      </c>
      <c r="AA40" s="33" t="s">
        <v>193</v>
      </c>
    </row>
    <row r="41" spans="1:27" s="21" customFormat="1" ht="13.5" customHeight="1" x14ac:dyDescent="0.15">
      <c r="A41" s="17"/>
      <c r="B41" s="18"/>
      <c r="C41" s="17"/>
      <c r="D41" s="29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9"/>
      <c r="R41" s="17"/>
      <c r="S41" s="17"/>
      <c r="T41" s="17"/>
      <c r="U41" s="20"/>
      <c r="V41" s="17"/>
      <c r="W41" s="17"/>
      <c r="X41" s="17"/>
      <c r="Y41" s="17"/>
      <c r="Z41" s="17"/>
      <c r="AA41" s="17"/>
    </row>
    <row r="42" spans="1:27" s="36" customFormat="1" ht="13.5" customHeight="1" x14ac:dyDescent="0.2">
      <c r="A42" s="30" t="s">
        <v>27</v>
      </c>
      <c r="B42" s="31" t="s">
        <v>196</v>
      </c>
      <c r="C42" s="30" t="s">
        <v>29</v>
      </c>
      <c r="D42" s="30" t="s">
        <v>197</v>
      </c>
      <c r="E42" s="30" t="s">
        <v>27</v>
      </c>
      <c r="F42" s="32" t="s">
        <v>198</v>
      </c>
      <c r="G42" s="32" t="s">
        <v>199</v>
      </c>
      <c r="H42" s="30" t="s">
        <v>61</v>
      </c>
      <c r="I42" s="30" t="s">
        <v>200</v>
      </c>
      <c r="J42" s="30" t="s">
        <v>34</v>
      </c>
      <c r="K42" s="30">
        <v>2643767</v>
      </c>
      <c r="L42" s="30" t="s">
        <v>201</v>
      </c>
      <c r="M42" s="30" t="s">
        <v>36</v>
      </c>
      <c r="N42" s="30" t="s">
        <v>202</v>
      </c>
      <c r="O42" s="30" t="s">
        <v>29</v>
      </c>
      <c r="P42" s="30" t="s">
        <v>50</v>
      </c>
      <c r="Q42" s="34">
        <f xml:space="preserve"> DATEDIF(DATE(1966,3,14),DATE(2020,1,22),"y")</f>
        <v>53</v>
      </c>
      <c r="R42" s="30" t="s">
        <v>29</v>
      </c>
      <c r="S42" s="30" t="s">
        <v>29</v>
      </c>
      <c r="T42" s="30" t="s">
        <v>29</v>
      </c>
      <c r="U42" s="35">
        <v>1476</v>
      </c>
      <c r="V42" s="30" t="s">
        <v>38</v>
      </c>
      <c r="W42" s="30">
        <v>2643767</v>
      </c>
      <c r="X42" s="30">
        <v>2660529</v>
      </c>
      <c r="Y42" s="30" t="s">
        <v>202</v>
      </c>
      <c r="Z42" s="30" t="s">
        <v>203</v>
      </c>
      <c r="AA42" s="33" t="s">
        <v>201</v>
      </c>
    </row>
    <row r="43" spans="1:27" s="28" customFormat="1" ht="13.5" customHeight="1" x14ac:dyDescent="0.15">
      <c r="A43" s="23"/>
      <c r="B43" s="24"/>
      <c r="C43" s="23"/>
      <c r="D43" s="23"/>
      <c r="E43" s="23"/>
      <c r="F43" s="37"/>
      <c r="G43" s="37"/>
      <c r="H43" s="23"/>
      <c r="I43" s="23"/>
      <c r="J43" s="23"/>
      <c r="K43" s="23"/>
      <c r="L43" s="23"/>
      <c r="M43" s="23"/>
      <c r="N43" s="23"/>
      <c r="O43" s="23"/>
      <c r="P43" s="23"/>
      <c r="Q43" s="43"/>
      <c r="R43" s="23"/>
      <c r="S43" s="23"/>
      <c r="T43" s="23"/>
      <c r="U43" s="27"/>
      <c r="V43" s="23"/>
      <c r="W43" s="23"/>
      <c r="X43" s="23"/>
      <c r="Y43" s="23"/>
      <c r="Z43" s="23"/>
      <c r="AA43" s="23"/>
    </row>
    <row r="44" spans="1:27" s="36" customFormat="1" ht="13.5" customHeight="1" x14ac:dyDescent="0.2">
      <c r="A44" s="30" t="s">
        <v>27</v>
      </c>
      <c r="B44" s="31">
        <v>71650336</v>
      </c>
      <c r="C44" s="30" t="s">
        <v>29</v>
      </c>
      <c r="D44" s="30" t="s">
        <v>204</v>
      </c>
      <c r="E44" s="30" t="s">
        <v>27</v>
      </c>
      <c r="F44" s="30" t="s">
        <v>205</v>
      </c>
      <c r="G44" s="32" t="s">
        <v>206</v>
      </c>
      <c r="H44" s="30" t="s">
        <v>61</v>
      </c>
      <c r="I44" s="30" t="s">
        <v>207</v>
      </c>
      <c r="J44" s="30" t="s">
        <v>34</v>
      </c>
      <c r="K44" s="30">
        <v>3425105</v>
      </c>
      <c r="L44" s="33" t="s">
        <v>208</v>
      </c>
      <c r="M44" s="30" t="s">
        <v>36</v>
      </c>
      <c r="N44" s="30" t="s">
        <v>209</v>
      </c>
      <c r="O44" s="30" t="s">
        <v>29</v>
      </c>
      <c r="P44" s="30" t="s">
        <v>50</v>
      </c>
      <c r="Q44" s="34">
        <f xml:space="preserve"> DATEDIF(DATE(1964,9,21),DATE(2020,1,22),"y")</f>
        <v>55</v>
      </c>
      <c r="R44" s="30" t="s">
        <v>29</v>
      </c>
      <c r="S44" s="30" t="s">
        <v>29</v>
      </c>
      <c r="T44" s="30" t="s">
        <v>29</v>
      </c>
      <c r="U44" s="35">
        <v>2551</v>
      </c>
      <c r="V44" s="30" t="s">
        <v>38</v>
      </c>
      <c r="W44" s="30">
        <v>3425105</v>
      </c>
      <c r="X44" s="30" t="s">
        <v>205</v>
      </c>
      <c r="Y44" s="30" t="s">
        <v>209</v>
      </c>
      <c r="Z44" s="33" t="s">
        <v>208</v>
      </c>
      <c r="AA44" s="30" t="s">
        <v>208</v>
      </c>
    </row>
    <row r="45" spans="1:27" s="28" customFormat="1" ht="13.5" customHeight="1" x14ac:dyDescent="0.2">
      <c r="A45" s="23"/>
      <c r="B45" s="24"/>
      <c r="C45" s="23"/>
      <c r="D45" s="23"/>
      <c r="E45" s="23"/>
      <c r="F45" s="23"/>
      <c r="G45" s="37"/>
      <c r="H45" s="23"/>
      <c r="I45" s="23"/>
      <c r="J45" s="23"/>
      <c r="K45" s="23"/>
      <c r="L45" s="44"/>
      <c r="M45" s="23"/>
      <c r="N45" s="23"/>
      <c r="O45" s="23"/>
      <c r="P45" s="23"/>
      <c r="Q45" s="26"/>
      <c r="R45" s="23"/>
      <c r="S45" s="23"/>
      <c r="T45" s="23"/>
      <c r="U45" s="27"/>
      <c r="V45" s="23"/>
      <c r="W45" s="23"/>
      <c r="X45" s="23"/>
      <c r="Y45" s="23"/>
      <c r="Z45" s="44"/>
      <c r="AA45" s="23"/>
    </row>
    <row r="46" spans="1:27" s="36" customFormat="1" ht="13.5" customHeight="1" x14ac:dyDescent="0.2">
      <c r="A46" s="30" t="s">
        <v>27</v>
      </c>
      <c r="B46" s="31">
        <v>1101756907</v>
      </c>
      <c r="C46" s="30" t="s">
        <v>29</v>
      </c>
      <c r="D46" s="30" t="s">
        <v>210</v>
      </c>
      <c r="E46" s="30" t="s">
        <v>27</v>
      </c>
      <c r="F46" s="30" t="s">
        <v>211</v>
      </c>
      <c r="G46" s="32" t="s">
        <v>212</v>
      </c>
      <c r="H46" s="30" t="s">
        <v>213</v>
      </c>
      <c r="I46" s="30" t="s">
        <v>29</v>
      </c>
      <c r="J46" s="30" t="s">
        <v>29</v>
      </c>
      <c r="K46" s="30" t="s">
        <v>29</v>
      </c>
      <c r="L46" s="30" t="s">
        <v>29</v>
      </c>
      <c r="M46" s="30" t="s">
        <v>36</v>
      </c>
      <c r="N46" s="30">
        <v>3208303935</v>
      </c>
      <c r="O46" s="30">
        <v>3</v>
      </c>
      <c r="P46" s="30" t="s">
        <v>50</v>
      </c>
      <c r="Q46" s="34">
        <f xml:space="preserve"> DATEDIF(DATE(1991,11,23),DATE(2020,1,22),"y")</f>
        <v>28</v>
      </c>
      <c r="R46" s="30" t="s">
        <v>29</v>
      </c>
      <c r="S46" s="30" t="s">
        <v>29</v>
      </c>
      <c r="T46" s="30" t="s">
        <v>29</v>
      </c>
      <c r="U46" s="35">
        <v>2970</v>
      </c>
      <c r="V46" s="30" t="s">
        <v>38</v>
      </c>
      <c r="W46" s="30" t="s">
        <v>29</v>
      </c>
      <c r="X46" s="30" t="s">
        <v>211</v>
      </c>
      <c r="Y46" s="30">
        <v>3208303935</v>
      </c>
      <c r="Z46" s="30" t="s">
        <v>29</v>
      </c>
      <c r="AA46" s="33" t="s">
        <v>214</v>
      </c>
    </row>
    <row r="47" spans="1:27" s="36" customFormat="1" ht="13.5" customHeight="1" x14ac:dyDescent="0.2">
      <c r="A47" s="30" t="s">
        <v>27</v>
      </c>
      <c r="B47" s="31" t="s">
        <v>215</v>
      </c>
      <c r="C47" s="30" t="s">
        <v>29</v>
      </c>
      <c r="D47" s="30" t="s">
        <v>216</v>
      </c>
      <c r="E47" s="30" t="s">
        <v>27</v>
      </c>
      <c r="F47" s="32" t="s">
        <v>217</v>
      </c>
      <c r="G47" s="32" t="s">
        <v>218</v>
      </c>
      <c r="H47" s="30" t="s">
        <v>61</v>
      </c>
      <c r="I47" s="30" t="s">
        <v>54</v>
      </c>
      <c r="J47" s="30" t="s">
        <v>32</v>
      </c>
      <c r="K47" s="30">
        <v>6047944</v>
      </c>
      <c r="L47" s="33" t="s">
        <v>219</v>
      </c>
      <c r="M47" s="30" t="s">
        <v>36</v>
      </c>
      <c r="N47" s="30">
        <v>3188278732</v>
      </c>
      <c r="O47" s="30" t="s">
        <v>29</v>
      </c>
      <c r="P47" s="30" t="s">
        <v>50</v>
      </c>
      <c r="Q47" s="34">
        <f xml:space="preserve"> DATEDIF(DATE(1961,4,23),DATE(2020,1,22),"y")</f>
        <v>58</v>
      </c>
      <c r="R47" s="30" t="s">
        <v>29</v>
      </c>
      <c r="S47" s="30" t="s">
        <v>29</v>
      </c>
      <c r="T47" s="30" t="s">
        <v>29</v>
      </c>
      <c r="U47" s="35">
        <v>641</v>
      </c>
      <c r="V47" s="30" t="s">
        <v>38</v>
      </c>
      <c r="W47" s="30">
        <v>6047944</v>
      </c>
      <c r="X47" s="30">
        <v>6049407</v>
      </c>
      <c r="Y47" s="30">
        <v>3188278732</v>
      </c>
      <c r="Z47" s="33" t="s">
        <v>219</v>
      </c>
      <c r="AA47" s="33" t="s">
        <v>220</v>
      </c>
    </row>
    <row r="48" spans="1:27" s="28" customFormat="1" ht="13.5" customHeight="1" x14ac:dyDescent="0.15">
      <c r="A48" s="23"/>
      <c r="B48" s="24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43"/>
      <c r="R48" s="23"/>
      <c r="S48" s="23"/>
      <c r="T48" s="23"/>
      <c r="U48" s="27"/>
      <c r="V48" s="23"/>
      <c r="W48" s="23"/>
      <c r="X48" s="23"/>
      <c r="Y48" s="23"/>
      <c r="Z48" s="23"/>
      <c r="AA48" s="23"/>
    </row>
    <row r="49" spans="1:28" s="36" customFormat="1" ht="13.5" customHeight="1" x14ac:dyDescent="0.2">
      <c r="A49" s="30" t="s">
        <v>116</v>
      </c>
      <c r="B49" s="31" t="s">
        <v>221</v>
      </c>
      <c r="C49" s="30" t="s">
        <v>38</v>
      </c>
      <c r="D49" s="30" t="s">
        <v>222</v>
      </c>
      <c r="E49" s="30" t="s">
        <v>29</v>
      </c>
      <c r="F49" s="32" t="s">
        <v>49</v>
      </c>
      <c r="G49" s="32" t="s">
        <v>223</v>
      </c>
      <c r="H49" s="32" t="s">
        <v>224</v>
      </c>
      <c r="I49" s="30" t="s">
        <v>225</v>
      </c>
      <c r="J49" s="30" t="s">
        <v>32</v>
      </c>
      <c r="K49" s="30" t="s">
        <v>49</v>
      </c>
      <c r="L49" s="30" t="s">
        <v>226</v>
      </c>
      <c r="M49" s="30" t="s">
        <v>36</v>
      </c>
      <c r="N49" s="30" t="s">
        <v>227</v>
      </c>
      <c r="O49" s="30">
        <v>3</v>
      </c>
      <c r="P49" s="30" t="s">
        <v>50</v>
      </c>
      <c r="Q49" s="38" t="s">
        <v>29</v>
      </c>
      <c r="R49" s="30" t="s">
        <v>29</v>
      </c>
      <c r="S49" s="30" t="s">
        <v>29</v>
      </c>
      <c r="T49" s="30" t="s">
        <v>29</v>
      </c>
      <c r="U49" s="35">
        <v>1857</v>
      </c>
      <c r="V49" s="30" t="s">
        <v>38</v>
      </c>
      <c r="W49" s="30" t="s">
        <v>49</v>
      </c>
      <c r="X49" s="30">
        <v>4480201</v>
      </c>
      <c r="Y49" s="30">
        <v>3216364005</v>
      </c>
      <c r="Z49" s="30" t="s">
        <v>226</v>
      </c>
      <c r="AA49" s="33" t="s">
        <v>228</v>
      </c>
    </row>
    <row r="50" spans="1:28" s="21" customFormat="1" ht="13.5" customHeight="1" x14ac:dyDescent="0.15">
      <c r="A50" s="17"/>
      <c r="B50" s="18"/>
      <c r="C50" s="17"/>
      <c r="D50" s="29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29"/>
      <c r="R50" s="17"/>
      <c r="S50" s="17"/>
      <c r="T50" s="17"/>
      <c r="U50" s="20"/>
      <c r="V50" s="17"/>
      <c r="W50" s="17"/>
      <c r="X50" s="17"/>
      <c r="Y50" s="17"/>
      <c r="Z50" s="17"/>
      <c r="AA50" s="17"/>
    </row>
    <row r="51" spans="1:28" s="50" customFormat="1" ht="13.5" customHeight="1" x14ac:dyDescent="0.15">
      <c r="A51" s="45" t="s">
        <v>116</v>
      </c>
      <c r="B51" s="46">
        <v>900922030</v>
      </c>
      <c r="C51" s="45" t="s">
        <v>230</v>
      </c>
      <c r="D51" s="45" t="s">
        <v>231</v>
      </c>
      <c r="E51" s="45" t="s">
        <v>29</v>
      </c>
      <c r="F51" s="47" t="s">
        <v>232</v>
      </c>
      <c r="G51" s="47" t="s">
        <v>233</v>
      </c>
      <c r="H51" s="47" t="s">
        <v>234</v>
      </c>
      <c r="I51" s="45" t="s">
        <v>235</v>
      </c>
      <c r="J51" s="45" t="s">
        <v>236</v>
      </c>
      <c r="K51" s="45" t="s">
        <v>232</v>
      </c>
      <c r="L51" s="45" t="s">
        <v>237</v>
      </c>
      <c r="M51" s="45" t="s">
        <v>36</v>
      </c>
      <c r="N51" s="45" t="s">
        <v>238</v>
      </c>
      <c r="O51" s="45" t="s">
        <v>29</v>
      </c>
      <c r="P51" s="45" t="s">
        <v>50</v>
      </c>
      <c r="Q51" s="48" t="s">
        <v>29</v>
      </c>
      <c r="R51" s="45" t="s">
        <v>29</v>
      </c>
      <c r="S51" s="45" t="s">
        <v>29</v>
      </c>
      <c r="T51" s="45" t="s">
        <v>29</v>
      </c>
      <c r="U51" s="49">
        <v>2491</v>
      </c>
      <c r="V51" s="45" t="s">
        <v>38</v>
      </c>
      <c r="W51" s="45" t="s">
        <v>232</v>
      </c>
      <c r="X51" s="45">
        <v>2978228</v>
      </c>
      <c r="Y51" s="45" t="s">
        <v>238</v>
      </c>
      <c r="Z51" s="45" t="s">
        <v>237</v>
      </c>
      <c r="AA51" s="45" t="s">
        <v>237</v>
      </c>
      <c r="AB51" s="50" t="s">
        <v>239</v>
      </c>
    </row>
    <row r="52" spans="1:28" s="21" customFormat="1" ht="13.5" customHeight="1" x14ac:dyDescent="0.15">
      <c r="A52" s="17"/>
      <c r="B52" s="18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29"/>
      <c r="R52" s="17"/>
      <c r="S52" s="17"/>
      <c r="T52" s="17"/>
      <c r="U52" s="20"/>
      <c r="V52" s="17"/>
      <c r="W52" s="17"/>
      <c r="X52" s="17"/>
      <c r="Y52" s="17"/>
      <c r="Z52" s="17"/>
      <c r="AA52" s="17"/>
    </row>
    <row r="53" spans="1:28" s="36" customFormat="1" ht="13.5" customHeight="1" x14ac:dyDescent="0.15">
      <c r="A53" s="30" t="s">
        <v>27</v>
      </c>
      <c r="B53" s="31">
        <v>43745001</v>
      </c>
      <c r="C53" s="30" t="s">
        <v>29</v>
      </c>
      <c r="D53" s="30" t="s">
        <v>240</v>
      </c>
      <c r="E53" s="30" t="s">
        <v>27</v>
      </c>
      <c r="F53" s="32">
        <v>5800442</v>
      </c>
      <c r="G53" s="32" t="s">
        <v>241</v>
      </c>
      <c r="H53" s="30" t="s">
        <v>34</v>
      </c>
      <c r="I53" s="30" t="s">
        <v>242</v>
      </c>
      <c r="J53" s="30" t="s">
        <v>34</v>
      </c>
      <c r="K53" s="30">
        <v>2608267</v>
      </c>
      <c r="L53" s="30" t="s">
        <v>243</v>
      </c>
      <c r="M53" s="30" t="s">
        <v>36</v>
      </c>
      <c r="N53" s="30" t="s">
        <v>244</v>
      </c>
      <c r="O53" s="30">
        <v>4</v>
      </c>
      <c r="P53" s="30" t="s">
        <v>37</v>
      </c>
      <c r="Q53" s="34">
        <f xml:space="preserve"> DATEDIF(DATE(1972,10,10),DATE(2020,1,22),"y")</f>
        <v>47</v>
      </c>
      <c r="R53" s="30" t="s">
        <v>29</v>
      </c>
      <c r="S53" s="30" t="s">
        <v>29</v>
      </c>
      <c r="T53" s="30" t="s">
        <v>29</v>
      </c>
      <c r="U53" s="35">
        <v>1932</v>
      </c>
      <c r="V53" s="30" t="s">
        <v>38</v>
      </c>
      <c r="W53" s="30">
        <v>2608267</v>
      </c>
      <c r="X53" s="30">
        <v>5800442</v>
      </c>
      <c r="Y53" s="30" t="s">
        <v>244</v>
      </c>
      <c r="Z53" s="30" t="s">
        <v>243</v>
      </c>
      <c r="AA53" s="30" t="s">
        <v>243</v>
      </c>
    </row>
    <row r="54" spans="1:28" s="36" customFormat="1" ht="13.5" customHeight="1" x14ac:dyDescent="0.2">
      <c r="A54" s="30" t="s">
        <v>27</v>
      </c>
      <c r="B54" s="31">
        <v>43435248</v>
      </c>
      <c r="C54" s="30" t="s">
        <v>29</v>
      </c>
      <c r="D54" s="30" t="s">
        <v>245</v>
      </c>
      <c r="E54" s="30" t="s">
        <v>27</v>
      </c>
      <c r="F54" s="30">
        <v>4480201</v>
      </c>
      <c r="G54" s="30" t="s">
        <v>246</v>
      </c>
      <c r="H54" s="30" t="s">
        <v>61</v>
      </c>
      <c r="I54" s="30" t="s">
        <v>247</v>
      </c>
      <c r="J54" s="30" t="s">
        <v>32</v>
      </c>
      <c r="K54" s="30">
        <v>4480201</v>
      </c>
      <c r="L54" s="33" t="s">
        <v>226</v>
      </c>
      <c r="M54" s="30" t="s">
        <v>36</v>
      </c>
      <c r="N54" s="30" t="s">
        <v>227</v>
      </c>
      <c r="O54" s="30">
        <v>3</v>
      </c>
      <c r="P54" s="30" t="s">
        <v>37</v>
      </c>
      <c r="Q54" s="34">
        <f xml:space="preserve"> DATEDIF(DATE(1966,1,18),DATE(2020,1,22),"y")</f>
        <v>54</v>
      </c>
      <c r="R54" s="30" t="s">
        <v>29</v>
      </c>
      <c r="S54" s="30" t="s">
        <v>29</v>
      </c>
      <c r="T54" s="30" t="s">
        <v>29</v>
      </c>
      <c r="U54" s="35">
        <v>262</v>
      </c>
      <c r="V54" s="30" t="s">
        <v>38</v>
      </c>
      <c r="W54" s="30">
        <v>4480201</v>
      </c>
      <c r="X54" s="30">
        <v>4480201</v>
      </c>
      <c r="Y54" s="30" t="s">
        <v>227</v>
      </c>
      <c r="Z54" s="33" t="s">
        <v>226</v>
      </c>
      <c r="AA54" s="33" t="s">
        <v>228</v>
      </c>
    </row>
    <row r="55" spans="1:28" s="36" customFormat="1" ht="13.5" customHeight="1" x14ac:dyDescent="0.15">
      <c r="A55" s="30" t="s">
        <v>27</v>
      </c>
      <c r="B55" s="31" t="s">
        <v>248</v>
      </c>
      <c r="C55" s="30" t="s">
        <v>29</v>
      </c>
      <c r="D55" s="30" t="s">
        <v>249</v>
      </c>
      <c r="E55" s="30" t="s">
        <v>27</v>
      </c>
      <c r="F55" s="32" t="s">
        <v>250</v>
      </c>
      <c r="G55" s="32" t="s">
        <v>251</v>
      </c>
      <c r="H55" s="30" t="s">
        <v>213</v>
      </c>
      <c r="I55" s="30" t="s">
        <v>252</v>
      </c>
      <c r="J55" s="30" t="s">
        <v>253</v>
      </c>
      <c r="K55" s="30" t="s">
        <v>250</v>
      </c>
      <c r="L55" s="30" t="s">
        <v>254</v>
      </c>
      <c r="M55" s="30" t="s">
        <v>36</v>
      </c>
      <c r="N55" s="30" t="s">
        <v>29</v>
      </c>
      <c r="O55" s="30" t="s">
        <v>29</v>
      </c>
      <c r="P55" s="30" t="s">
        <v>37</v>
      </c>
      <c r="Q55" s="34">
        <f xml:space="preserve"> DATEDIF(DATE(1962,7,26),DATE(2020,1,22),"y")</f>
        <v>57</v>
      </c>
      <c r="R55" s="30" t="s">
        <v>29</v>
      </c>
      <c r="S55" s="30" t="s">
        <v>29</v>
      </c>
      <c r="T55" s="30" t="s">
        <v>29</v>
      </c>
      <c r="U55" s="35">
        <v>247</v>
      </c>
      <c r="V55" s="30" t="s">
        <v>38</v>
      </c>
      <c r="W55" s="30">
        <v>2663355</v>
      </c>
      <c r="X55" s="30" t="s">
        <v>250</v>
      </c>
      <c r="Y55" s="30">
        <v>3217469760</v>
      </c>
      <c r="Z55" s="30" t="s">
        <v>254</v>
      </c>
      <c r="AA55" s="30" t="s">
        <v>254</v>
      </c>
    </row>
    <row r="56" spans="1:28" s="28" customFormat="1" ht="13.5" customHeight="1" x14ac:dyDescent="0.15">
      <c r="A56" s="23"/>
      <c r="B56" s="24"/>
      <c r="C56" s="23"/>
      <c r="D56" s="23"/>
      <c r="E56" s="23"/>
      <c r="F56" s="37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6"/>
      <c r="R56" s="23"/>
      <c r="S56" s="23"/>
      <c r="T56" s="23"/>
      <c r="U56" s="27"/>
      <c r="V56" s="23"/>
      <c r="W56" s="23"/>
      <c r="X56" s="23"/>
      <c r="Y56" s="23"/>
      <c r="Z56" s="23"/>
      <c r="AA56" s="23"/>
    </row>
    <row r="57" spans="1:28" s="21" customFormat="1" ht="13.5" customHeight="1" x14ac:dyDescent="0.15">
      <c r="A57" s="17"/>
      <c r="B57" s="18"/>
      <c r="C57" s="17"/>
      <c r="D57" s="29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29"/>
      <c r="R57" s="17"/>
      <c r="S57" s="17"/>
      <c r="T57" s="17"/>
      <c r="U57" s="20"/>
      <c r="V57" s="17"/>
      <c r="W57" s="17"/>
      <c r="X57" s="17"/>
      <c r="Y57" s="17"/>
      <c r="Z57" s="17"/>
      <c r="AA57" s="17"/>
    </row>
    <row r="58" spans="1:28" s="50" customFormat="1" ht="13.5" customHeight="1" x14ac:dyDescent="0.2">
      <c r="A58" s="45"/>
      <c r="B58" s="46"/>
      <c r="C58" s="45"/>
      <c r="D58" s="45"/>
      <c r="E58" s="45"/>
      <c r="F58" s="47"/>
      <c r="G58" s="47"/>
      <c r="H58" s="45"/>
      <c r="I58" s="45"/>
      <c r="J58" s="45"/>
      <c r="K58" s="45"/>
      <c r="L58" s="45"/>
      <c r="M58" s="45"/>
      <c r="N58" s="45"/>
      <c r="O58" s="45"/>
      <c r="P58" s="45"/>
      <c r="Q58" s="48"/>
      <c r="R58" s="45"/>
      <c r="S58" s="45"/>
      <c r="T58" s="45"/>
      <c r="U58" s="49"/>
      <c r="V58" s="45"/>
      <c r="W58" s="45"/>
      <c r="X58" s="45"/>
      <c r="Y58" s="45"/>
      <c r="Z58" s="45"/>
      <c r="AA58" s="51"/>
    </row>
    <row r="59" spans="1:28" s="36" customFormat="1" ht="13.5" customHeight="1" x14ac:dyDescent="0.2">
      <c r="A59" s="30" t="s">
        <v>27</v>
      </c>
      <c r="B59" s="31">
        <v>10534345</v>
      </c>
      <c r="C59" s="30" t="s">
        <v>29</v>
      </c>
      <c r="D59" s="30" t="s">
        <v>256</v>
      </c>
      <c r="E59" s="30" t="s">
        <v>27</v>
      </c>
      <c r="F59" s="30">
        <v>2347115</v>
      </c>
      <c r="G59" s="30" t="s">
        <v>229</v>
      </c>
      <c r="H59" s="30" t="s">
        <v>61</v>
      </c>
      <c r="I59" s="30" t="s">
        <v>229</v>
      </c>
      <c r="J59" s="30" t="s">
        <v>61</v>
      </c>
      <c r="K59" s="30">
        <v>4442628</v>
      </c>
      <c r="L59" s="33" t="s">
        <v>257</v>
      </c>
      <c r="M59" s="30" t="s">
        <v>36</v>
      </c>
      <c r="N59" s="30" t="s">
        <v>258</v>
      </c>
      <c r="O59" s="30" t="s">
        <v>29</v>
      </c>
      <c r="P59" s="30" t="s">
        <v>50</v>
      </c>
      <c r="Q59" s="34">
        <f xml:space="preserve"> DATEDIF(DATE(1957,9,10),DATE(2020,1,22),"y")</f>
        <v>62</v>
      </c>
      <c r="R59" s="30" t="s">
        <v>29</v>
      </c>
      <c r="S59" s="30" t="s">
        <v>29</v>
      </c>
      <c r="T59" s="30" t="s">
        <v>29</v>
      </c>
      <c r="U59" s="35">
        <v>2649</v>
      </c>
      <c r="V59" s="30" t="s">
        <v>38</v>
      </c>
      <c r="W59" s="30">
        <v>4442628</v>
      </c>
      <c r="X59" s="30">
        <v>2347115</v>
      </c>
      <c r="Y59" s="30">
        <v>3218151142</v>
      </c>
      <c r="Z59" s="33" t="s">
        <v>257</v>
      </c>
      <c r="AA59" s="33" t="s">
        <v>257</v>
      </c>
    </row>
    <row r="60" spans="1:28" s="36" customFormat="1" ht="13.5" customHeight="1" x14ac:dyDescent="0.2">
      <c r="A60" s="30" t="s">
        <v>116</v>
      </c>
      <c r="B60" s="31" t="s">
        <v>259</v>
      </c>
      <c r="C60" s="30" t="s">
        <v>117</v>
      </c>
      <c r="D60" s="30" t="s">
        <v>260</v>
      </c>
      <c r="E60" s="30" t="s">
        <v>29</v>
      </c>
      <c r="F60" s="39">
        <v>5800442</v>
      </c>
      <c r="G60" s="39" t="s">
        <v>261</v>
      </c>
      <c r="H60" s="52" t="s">
        <v>34</v>
      </c>
      <c r="I60" s="30" t="s">
        <v>262</v>
      </c>
      <c r="J60" s="30" t="s">
        <v>34</v>
      </c>
      <c r="K60" s="30" t="s">
        <v>263</v>
      </c>
      <c r="L60" s="33" t="s">
        <v>264</v>
      </c>
      <c r="M60" s="30" t="s">
        <v>36</v>
      </c>
      <c r="N60" s="30" t="s">
        <v>244</v>
      </c>
      <c r="O60" s="30" t="s">
        <v>29</v>
      </c>
      <c r="P60" s="30" t="s">
        <v>50</v>
      </c>
      <c r="Q60" s="34"/>
      <c r="R60" s="30" t="s">
        <v>29</v>
      </c>
      <c r="S60" s="30" t="s">
        <v>29</v>
      </c>
      <c r="T60" s="30" t="s">
        <v>29</v>
      </c>
      <c r="U60" s="35">
        <v>1860</v>
      </c>
      <c r="V60" s="30" t="s">
        <v>38</v>
      </c>
      <c r="W60" s="30" t="s">
        <v>263</v>
      </c>
      <c r="X60" s="30">
        <v>5800442</v>
      </c>
      <c r="Y60" s="30" t="s">
        <v>244</v>
      </c>
      <c r="Z60" s="30" t="s">
        <v>265</v>
      </c>
      <c r="AA60" s="30" t="s">
        <v>266</v>
      </c>
    </row>
    <row r="61" spans="1:28" s="36" customFormat="1" ht="13.5" customHeight="1" x14ac:dyDescent="0.15">
      <c r="A61" s="30" t="s">
        <v>116</v>
      </c>
      <c r="B61" s="31" t="s">
        <v>267</v>
      </c>
      <c r="C61" s="30" t="s">
        <v>65</v>
      </c>
      <c r="D61" s="30" t="s">
        <v>268</v>
      </c>
      <c r="E61" s="30" t="s">
        <v>29</v>
      </c>
      <c r="F61" s="39"/>
      <c r="G61" s="39"/>
      <c r="H61" s="39"/>
      <c r="I61" s="30" t="s">
        <v>269</v>
      </c>
      <c r="J61" s="30" t="s">
        <v>34</v>
      </c>
      <c r="K61" s="30">
        <v>8666307</v>
      </c>
      <c r="L61" s="30" t="s">
        <v>270</v>
      </c>
      <c r="M61" s="30" t="s">
        <v>36</v>
      </c>
      <c r="N61" s="30" t="s">
        <v>271</v>
      </c>
      <c r="O61" s="30" t="s">
        <v>29</v>
      </c>
      <c r="P61" s="30" t="s">
        <v>50</v>
      </c>
      <c r="Q61" s="34"/>
      <c r="R61" s="30" t="s">
        <v>29</v>
      </c>
      <c r="S61" s="30" t="s">
        <v>29</v>
      </c>
      <c r="T61" s="30" t="s">
        <v>29</v>
      </c>
      <c r="U61" s="35">
        <v>3035</v>
      </c>
      <c r="V61" s="30" t="s">
        <v>38</v>
      </c>
      <c r="W61" s="30" t="s">
        <v>272</v>
      </c>
      <c r="X61" s="30" t="s">
        <v>29</v>
      </c>
      <c r="Y61" s="30" t="s">
        <v>271</v>
      </c>
      <c r="Z61" s="30" t="s">
        <v>270</v>
      </c>
      <c r="AA61" s="30" t="s">
        <v>270</v>
      </c>
    </row>
    <row r="62" spans="1:28" s="21" customFormat="1" ht="13.5" customHeight="1" x14ac:dyDescent="0.15">
      <c r="A62" s="17"/>
      <c r="B62" s="18"/>
      <c r="C62" s="17"/>
      <c r="D62" s="29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9"/>
      <c r="R62" s="17"/>
      <c r="S62" s="17"/>
      <c r="T62" s="17"/>
      <c r="U62" s="20"/>
      <c r="V62" s="17"/>
      <c r="W62" s="17"/>
      <c r="X62" s="17"/>
      <c r="Y62" s="17"/>
      <c r="Z62" s="17"/>
      <c r="AA62" s="17"/>
    </row>
    <row r="63" spans="1:28" s="36" customFormat="1" ht="13.5" customHeight="1" x14ac:dyDescent="0.2">
      <c r="A63" s="30" t="s">
        <v>116</v>
      </c>
      <c r="B63" s="31" t="s">
        <v>273</v>
      </c>
      <c r="C63" s="30" t="s">
        <v>135</v>
      </c>
      <c r="D63" s="30" t="s">
        <v>274</v>
      </c>
      <c r="E63" s="30" t="s">
        <v>29</v>
      </c>
      <c r="F63" s="32">
        <v>2724327</v>
      </c>
      <c r="G63" s="32" t="s">
        <v>275</v>
      </c>
      <c r="H63" s="32" t="s">
        <v>276</v>
      </c>
      <c r="I63" s="30" t="s">
        <v>275</v>
      </c>
      <c r="J63" s="30" t="s">
        <v>32</v>
      </c>
      <c r="K63" s="30">
        <v>6139423</v>
      </c>
      <c r="L63" s="33" t="s">
        <v>277</v>
      </c>
      <c r="M63" s="30" t="s">
        <v>36</v>
      </c>
      <c r="N63" s="30" t="s">
        <v>29</v>
      </c>
      <c r="O63" s="30">
        <v>1</v>
      </c>
      <c r="P63" s="30" t="s">
        <v>50</v>
      </c>
      <c r="Q63" s="34"/>
      <c r="R63" s="30" t="s">
        <v>29</v>
      </c>
      <c r="S63" s="30" t="s">
        <v>29</v>
      </c>
      <c r="T63" s="30" t="s">
        <v>29</v>
      </c>
      <c r="U63" s="35">
        <v>1420</v>
      </c>
      <c r="V63" s="30" t="s">
        <v>38</v>
      </c>
      <c r="W63" s="30" t="s">
        <v>278</v>
      </c>
      <c r="X63" s="30">
        <v>2724327</v>
      </c>
      <c r="Y63" s="30" t="s">
        <v>29</v>
      </c>
      <c r="Z63" s="33" t="s">
        <v>277</v>
      </c>
      <c r="AA63" s="33" t="s">
        <v>277</v>
      </c>
    </row>
    <row r="64" spans="1:28" s="21" customFormat="1" ht="13.5" customHeight="1" x14ac:dyDescent="0.15">
      <c r="A64" s="17"/>
      <c r="B64" s="18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9"/>
      <c r="R64" s="17"/>
      <c r="S64" s="17"/>
      <c r="T64" s="17"/>
      <c r="U64" s="20"/>
      <c r="V64" s="17"/>
      <c r="W64" s="17"/>
      <c r="X64" s="17"/>
      <c r="Y64" s="17"/>
      <c r="Z64" s="17"/>
      <c r="AA64" s="17"/>
    </row>
    <row r="65" spans="1:28" s="11" customFormat="1" ht="13.5" customHeight="1" x14ac:dyDescent="0.15">
      <c r="A65" s="5" t="s">
        <v>116</v>
      </c>
      <c r="B65" s="6" t="s">
        <v>279</v>
      </c>
      <c r="C65" s="5" t="s">
        <v>133</v>
      </c>
      <c r="D65" s="5" t="s">
        <v>280</v>
      </c>
      <c r="E65" s="5" t="s">
        <v>29</v>
      </c>
      <c r="F65" s="7" t="s">
        <v>281</v>
      </c>
      <c r="G65" s="7" t="s">
        <v>282</v>
      </c>
      <c r="H65" s="7" t="s">
        <v>283</v>
      </c>
      <c r="I65" s="5" t="s">
        <v>284</v>
      </c>
      <c r="J65" s="5" t="s">
        <v>195</v>
      </c>
      <c r="K65" s="5">
        <v>2890502</v>
      </c>
      <c r="L65" s="5" t="s">
        <v>285</v>
      </c>
      <c r="M65" s="5" t="s">
        <v>36</v>
      </c>
      <c r="N65" s="5" t="s">
        <v>286</v>
      </c>
      <c r="O65" s="5" t="s">
        <v>29</v>
      </c>
      <c r="P65" s="5" t="s">
        <v>50</v>
      </c>
      <c r="Q65" s="9"/>
      <c r="R65" s="5" t="s">
        <v>29</v>
      </c>
      <c r="S65" s="5" t="s">
        <v>29</v>
      </c>
      <c r="T65" s="5" t="s">
        <v>29</v>
      </c>
      <c r="U65" s="10">
        <v>2524</v>
      </c>
      <c r="V65" s="5" t="s">
        <v>38</v>
      </c>
      <c r="W65" s="5">
        <v>2890502</v>
      </c>
      <c r="X65" s="5">
        <v>2892217</v>
      </c>
      <c r="Y65" s="5" t="s">
        <v>286</v>
      </c>
      <c r="Z65" s="5" t="s">
        <v>285</v>
      </c>
      <c r="AA65" s="5" t="s">
        <v>285</v>
      </c>
    </row>
    <row r="66" spans="1:28" s="21" customFormat="1" ht="13.5" customHeight="1" x14ac:dyDescent="0.15">
      <c r="A66" s="17"/>
      <c r="B66" s="18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9"/>
      <c r="R66" s="17"/>
      <c r="S66" s="17"/>
      <c r="T66" s="17"/>
      <c r="U66" s="20"/>
      <c r="V66" s="17"/>
      <c r="W66" s="17"/>
      <c r="X66" s="17"/>
      <c r="Y66" s="17"/>
      <c r="Z66" s="17"/>
      <c r="AA66" s="17"/>
    </row>
    <row r="67" spans="1:28" s="11" customFormat="1" ht="13.5" customHeight="1" x14ac:dyDescent="0.15">
      <c r="A67" s="5" t="s">
        <v>116</v>
      </c>
      <c r="B67" s="6" t="s">
        <v>287</v>
      </c>
      <c r="C67" s="5" t="s">
        <v>38</v>
      </c>
      <c r="D67" s="5" t="s">
        <v>288</v>
      </c>
      <c r="E67" s="5" t="s">
        <v>29</v>
      </c>
      <c r="F67" s="7">
        <v>4136383</v>
      </c>
      <c r="G67" s="7" t="s">
        <v>289</v>
      </c>
      <c r="H67" s="7" t="s">
        <v>34</v>
      </c>
      <c r="I67" s="5" t="s">
        <v>290</v>
      </c>
      <c r="J67" s="5" t="s">
        <v>34</v>
      </c>
      <c r="K67" s="5">
        <v>4136383</v>
      </c>
      <c r="L67" s="5" t="s">
        <v>291</v>
      </c>
      <c r="M67" s="5" t="s">
        <v>36</v>
      </c>
      <c r="N67" s="5" t="s">
        <v>29</v>
      </c>
      <c r="O67" s="5">
        <v>4</v>
      </c>
      <c r="P67" s="5" t="s">
        <v>50</v>
      </c>
      <c r="Q67" s="9"/>
      <c r="R67" s="5" t="s">
        <v>29</v>
      </c>
      <c r="S67" s="5" t="s">
        <v>29</v>
      </c>
      <c r="T67" s="5" t="s">
        <v>29</v>
      </c>
      <c r="U67" s="10">
        <v>2738</v>
      </c>
      <c r="V67" s="5" t="s">
        <v>38</v>
      </c>
      <c r="W67" s="5">
        <v>4136383</v>
      </c>
      <c r="X67" s="5">
        <v>4136383</v>
      </c>
      <c r="Y67" s="5" t="s">
        <v>29</v>
      </c>
      <c r="Z67" s="5" t="s">
        <v>291</v>
      </c>
      <c r="AA67" s="5"/>
    </row>
    <row r="68" spans="1:28" s="11" customFormat="1" ht="13.5" customHeight="1" x14ac:dyDescent="0.15">
      <c r="A68" s="5" t="s">
        <v>27</v>
      </c>
      <c r="B68" s="6">
        <v>15373519</v>
      </c>
      <c r="C68" s="5" t="s">
        <v>29</v>
      </c>
      <c r="D68" s="5" t="s">
        <v>292</v>
      </c>
      <c r="E68" s="5" t="s">
        <v>27</v>
      </c>
      <c r="F68" s="53">
        <v>2347115</v>
      </c>
      <c r="G68" s="5" t="s">
        <v>293</v>
      </c>
      <c r="H68" s="5" t="s">
        <v>61</v>
      </c>
      <c r="I68" s="5" t="s">
        <v>294</v>
      </c>
      <c r="J68" s="5" t="s">
        <v>34</v>
      </c>
      <c r="K68" s="5">
        <v>4442628</v>
      </c>
      <c r="L68" s="5" t="s">
        <v>295</v>
      </c>
      <c r="M68" s="5" t="s">
        <v>36</v>
      </c>
      <c r="N68" s="5" t="s">
        <v>296</v>
      </c>
      <c r="O68" s="5">
        <v>4</v>
      </c>
      <c r="P68" s="5" t="s">
        <v>50</v>
      </c>
      <c r="Q68" s="9">
        <f xml:space="preserve"> DATEDIF(DATE(1984,1,14),DATE(2020,1,22),"y")</f>
        <v>36</v>
      </c>
      <c r="R68" s="5" t="s">
        <v>29</v>
      </c>
      <c r="S68" s="5" t="s">
        <v>29</v>
      </c>
      <c r="T68" s="5" t="s">
        <v>29</v>
      </c>
      <c r="U68" s="10">
        <v>2627</v>
      </c>
      <c r="V68" s="5" t="s">
        <v>38</v>
      </c>
      <c r="W68" s="5">
        <v>4442628</v>
      </c>
      <c r="X68" s="5">
        <v>2347115</v>
      </c>
      <c r="Y68" s="5" t="s">
        <v>296</v>
      </c>
      <c r="Z68" s="5" t="s">
        <v>295</v>
      </c>
      <c r="AA68" s="5" t="s">
        <v>297</v>
      </c>
    </row>
    <row r="69" spans="1:28" s="11" customFormat="1" ht="13.5" customHeight="1" x14ac:dyDescent="0.15">
      <c r="A69" s="5" t="s">
        <v>27</v>
      </c>
      <c r="B69" s="6" t="s">
        <v>298</v>
      </c>
      <c r="C69" s="5" t="s">
        <v>29</v>
      </c>
      <c r="D69" s="5" t="s">
        <v>299</v>
      </c>
      <c r="E69" s="5" t="s">
        <v>27</v>
      </c>
      <c r="F69" s="5" t="s">
        <v>300</v>
      </c>
      <c r="G69" s="5" t="s">
        <v>301</v>
      </c>
      <c r="H69" s="5" t="s">
        <v>34</v>
      </c>
      <c r="I69" s="5" t="s">
        <v>302</v>
      </c>
      <c r="J69" s="5" t="s">
        <v>303</v>
      </c>
      <c r="K69" s="5">
        <v>5699090</v>
      </c>
      <c r="L69" s="5" t="s">
        <v>304</v>
      </c>
      <c r="M69" s="5" t="s">
        <v>36</v>
      </c>
      <c r="N69" s="5" t="s">
        <v>305</v>
      </c>
      <c r="O69" s="5" t="s">
        <v>29</v>
      </c>
      <c r="P69" s="5" t="s">
        <v>50</v>
      </c>
      <c r="Q69" s="9">
        <f xml:space="preserve"> DATEDIF(DATE(1995,12,20),DATE(2020,1,22),"y")</f>
        <v>24</v>
      </c>
      <c r="R69" s="5" t="s">
        <v>29</v>
      </c>
      <c r="S69" s="5" t="s">
        <v>29</v>
      </c>
      <c r="T69" s="5" t="s">
        <v>29</v>
      </c>
      <c r="U69" s="10">
        <v>2924</v>
      </c>
      <c r="V69" s="5" t="s">
        <v>38</v>
      </c>
      <c r="W69" s="5">
        <v>5699090</v>
      </c>
      <c r="X69" s="5" t="s">
        <v>300</v>
      </c>
      <c r="Y69" s="5" t="s">
        <v>305</v>
      </c>
      <c r="Z69" s="5" t="s">
        <v>306</v>
      </c>
      <c r="AA69" s="5" t="s">
        <v>307</v>
      </c>
    </row>
    <row r="70" spans="1:28" s="11" customFormat="1" ht="13.5" customHeight="1" x14ac:dyDescent="0.15">
      <c r="A70" s="5" t="s">
        <v>27</v>
      </c>
      <c r="B70" s="6">
        <v>1020460086</v>
      </c>
      <c r="C70" s="5" t="s">
        <v>29</v>
      </c>
      <c r="D70" s="5" t="s">
        <v>308</v>
      </c>
      <c r="E70" s="5" t="s">
        <v>27</v>
      </c>
      <c r="F70" s="7" t="s">
        <v>309</v>
      </c>
      <c r="G70" s="5" t="s">
        <v>310</v>
      </c>
      <c r="H70" s="5" t="s">
        <v>213</v>
      </c>
      <c r="I70" s="5" t="s">
        <v>311</v>
      </c>
      <c r="J70" s="5" t="s">
        <v>253</v>
      </c>
      <c r="K70" s="5" t="s">
        <v>309</v>
      </c>
      <c r="L70" s="5" t="s">
        <v>312</v>
      </c>
      <c r="M70" s="5" t="s">
        <v>36</v>
      </c>
      <c r="N70" s="5" t="s">
        <v>313</v>
      </c>
      <c r="O70" s="5" t="s">
        <v>29</v>
      </c>
      <c r="P70" s="5" t="s">
        <v>50</v>
      </c>
      <c r="Q70" s="9">
        <f xml:space="preserve"> DATEDIF(DATE(1994,5,5),DATE(2020,1,22),"y")</f>
        <v>25</v>
      </c>
      <c r="R70" s="5" t="s">
        <v>29</v>
      </c>
      <c r="S70" s="5" t="s">
        <v>29</v>
      </c>
      <c r="T70" s="5" t="s">
        <v>29</v>
      </c>
      <c r="U70" s="10">
        <v>3024</v>
      </c>
      <c r="V70" s="5" t="s">
        <v>38</v>
      </c>
      <c r="W70" s="5" t="s">
        <v>314</v>
      </c>
      <c r="X70" s="5" t="s">
        <v>314</v>
      </c>
      <c r="Y70" s="5" t="s">
        <v>313</v>
      </c>
      <c r="Z70" s="5" t="s">
        <v>315</v>
      </c>
      <c r="AA70" s="5" t="s">
        <v>315</v>
      </c>
    </row>
    <row r="71" spans="1:28" s="11" customFormat="1" ht="13.5" customHeight="1" x14ac:dyDescent="0.15">
      <c r="A71" s="5" t="s">
        <v>27</v>
      </c>
      <c r="B71" s="6" t="s">
        <v>316</v>
      </c>
      <c r="C71" s="5" t="s">
        <v>29</v>
      </c>
      <c r="D71" s="5" t="s">
        <v>317</v>
      </c>
      <c r="E71" s="5" t="s">
        <v>27</v>
      </c>
      <c r="F71" s="5">
        <v>578802</v>
      </c>
      <c r="G71" s="5" t="s">
        <v>318</v>
      </c>
      <c r="H71" s="5" t="s">
        <v>32</v>
      </c>
      <c r="I71" s="5" t="s">
        <v>318</v>
      </c>
      <c r="J71" s="5" t="s">
        <v>32</v>
      </c>
      <c r="K71" s="5">
        <v>5788082</v>
      </c>
      <c r="L71" s="5" t="s">
        <v>319</v>
      </c>
      <c r="M71" s="5" t="s">
        <v>36</v>
      </c>
      <c r="N71" s="5" t="s">
        <v>320</v>
      </c>
      <c r="O71" s="5" t="s">
        <v>29</v>
      </c>
      <c r="P71" s="5" t="s">
        <v>50</v>
      </c>
      <c r="Q71" s="9">
        <f xml:space="preserve"> DATEDIF(DATE(1990,3,31),DATE(2020,1,22),"y")</f>
        <v>29</v>
      </c>
      <c r="R71" s="5" t="s">
        <v>29</v>
      </c>
      <c r="S71" s="5" t="s">
        <v>29</v>
      </c>
      <c r="T71" s="5" t="s">
        <v>29</v>
      </c>
      <c r="U71" s="10">
        <v>2893</v>
      </c>
      <c r="V71" s="5" t="s">
        <v>38</v>
      </c>
      <c r="W71" s="5">
        <v>5788082</v>
      </c>
      <c r="X71" s="5" t="s">
        <v>321</v>
      </c>
      <c r="Y71" s="5" t="s">
        <v>320</v>
      </c>
      <c r="Z71" s="5" t="s">
        <v>319</v>
      </c>
      <c r="AA71" s="5" t="s">
        <v>322</v>
      </c>
    </row>
    <row r="72" spans="1:28" s="11" customFormat="1" ht="13.5" customHeight="1" x14ac:dyDescent="0.15">
      <c r="A72" s="5" t="s">
        <v>27</v>
      </c>
      <c r="B72" s="6" t="s">
        <v>323</v>
      </c>
      <c r="C72" s="5" t="s">
        <v>29</v>
      </c>
      <c r="D72" s="5" t="s">
        <v>324</v>
      </c>
      <c r="E72" s="5" t="s">
        <v>27</v>
      </c>
      <c r="F72" s="5">
        <v>2557540</v>
      </c>
      <c r="G72" s="5" t="s">
        <v>325</v>
      </c>
      <c r="H72" s="5" t="s">
        <v>182</v>
      </c>
      <c r="I72" s="5" t="s">
        <v>326</v>
      </c>
      <c r="J72" s="5" t="s">
        <v>182</v>
      </c>
      <c r="K72" s="5">
        <v>3767676</v>
      </c>
      <c r="L72" s="5" t="s">
        <v>327</v>
      </c>
      <c r="M72" s="5" t="s">
        <v>36</v>
      </c>
      <c r="N72" s="5">
        <v>3225305117</v>
      </c>
      <c r="O72" s="5" t="s">
        <v>29</v>
      </c>
      <c r="P72" s="5" t="s">
        <v>50</v>
      </c>
      <c r="Q72" s="9">
        <f xml:space="preserve"> DATEDIF(DATE(1974,4,4),DATE(2020,1,22),"y")</f>
        <v>45</v>
      </c>
      <c r="R72" s="5" t="s">
        <v>29</v>
      </c>
      <c r="S72" s="5" t="s">
        <v>29</v>
      </c>
      <c r="T72" s="5" t="s">
        <v>29</v>
      </c>
      <c r="U72" s="10">
        <v>1368</v>
      </c>
      <c r="V72" s="5" t="s">
        <v>38</v>
      </c>
      <c r="W72" s="5">
        <v>3767676</v>
      </c>
      <c r="X72" s="5">
        <v>2557540</v>
      </c>
      <c r="Y72" s="5">
        <v>3225305117</v>
      </c>
      <c r="Z72" s="5" t="s">
        <v>327</v>
      </c>
      <c r="AA72" s="5" t="s">
        <v>328</v>
      </c>
    </row>
    <row r="73" spans="1:28" s="11" customFormat="1" ht="13.5" customHeight="1" x14ac:dyDescent="0.2">
      <c r="A73" s="5" t="s">
        <v>27</v>
      </c>
      <c r="B73" s="6">
        <v>1128280298</v>
      </c>
      <c r="C73" s="5" t="s">
        <v>29</v>
      </c>
      <c r="D73" s="5" t="s">
        <v>329</v>
      </c>
      <c r="E73" s="5" t="s">
        <v>27</v>
      </c>
      <c r="F73" s="7">
        <v>5881389</v>
      </c>
      <c r="G73" s="5" t="s">
        <v>330</v>
      </c>
      <c r="H73" s="5" t="s">
        <v>32</v>
      </c>
      <c r="I73" s="5" t="s">
        <v>331</v>
      </c>
      <c r="J73" s="5" t="s">
        <v>32</v>
      </c>
      <c r="K73" s="5" t="s">
        <v>173</v>
      </c>
      <c r="L73" s="5" t="s">
        <v>332</v>
      </c>
      <c r="M73" s="5" t="s">
        <v>36</v>
      </c>
      <c r="N73" s="5">
        <v>3224955538</v>
      </c>
      <c r="O73" s="5" t="s">
        <v>29</v>
      </c>
      <c r="P73" s="5" t="s">
        <v>50</v>
      </c>
      <c r="Q73" s="9">
        <f xml:space="preserve"> DATEDIF(DATE(1989,9,27),DATE(2020,1,22),"y")</f>
        <v>30</v>
      </c>
      <c r="R73" s="5" t="s">
        <v>29</v>
      </c>
      <c r="S73" s="5" t="s">
        <v>29</v>
      </c>
      <c r="T73" s="5" t="s">
        <v>29</v>
      </c>
      <c r="U73" s="10">
        <v>3018</v>
      </c>
      <c r="V73" s="5" t="s">
        <v>38</v>
      </c>
      <c r="W73" s="5" t="s">
        <v>173</v>
      </c>
      <c r="X73" s="5">
        <v>5881389</v>
      </c>
      <c r="Y73" s="5">
        <v>3224955538</v>
      </c>
      <c r="Z73" s="8" t="s">
        <v>333</v>
      </c>
      <c r="AA73" s="5" t="s">
        <v>334</v>
      </c>
    </row>
    <row r="74" spans="1:28" s="21" customFormat="1" ht="13.5" customHeight="1" x14ac:dyDescent="0.15">
      <c r="A74" s="17"/>
      <c r="B74" s="18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9"/>
      <c r="R74" s="17"/>
      <c r="S74" s="17"/>
      <c r="T74" s="17"/>
      <c r="U74" s="20"/>
      <c r="V74" s="17"/>
      <c r="W74" s="17"/>
      <c r="X74" s="17"/>
      <c r="Y74" s="17"/>
      <c r="Z74" s="17"/>
      <c r="AA74" s="17"/>
    </row>
    <row r="75" spans="1:28" s="21" customFormat="1" ht="13.5" customHeight="1" x14ac:dyDescent="0.15">
      <c r="A75" s="17"/>
      <c r="B75" s="18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9"/>
      <c r="R75" s="17"/>
      <c r="S75" s="17"/>
      <c r="T75" s="17"/>
      <c r="U75" s="20"/>
      <c r="V75" s="17"/>
      <c r="W75" s="17"/>
      <c r="X75" s="17"/>
      <c r="Y75" s="17"/>
      <c r="Z75" s="17"/>
      <c r="AA75" s="17"/>
    </row>
    <row r="76" spans="1:28" s="21" customFormat="1" ht="13.5" customHeight="1" x14ac:dyDescent="0.15">
      <c r="A76" s="17"/>
      <c r="B76" s="18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9"/>
      <c r="R76" s="17"/>
      <c r="S76" s="17"/>
      <c r="T76" s="17"/>
      <c r="U76" s="20"/>
      <c r="V76" s="17"/>
      <c r="W76" s="17"/>
      <c r="X76" s="17"/>
      <c r="Y76" s="17"/>
      <c r="Z76" s="17"/>
      <c r="AA76" s="17"/>
    </row>
    <row r="77" spans="1:28" s="21" customFormat="1" ht="13.5" customHeight="1" x14ac:dyDescent="0.15">
      <c r="A77" s="17"/>
      <c r="B77" s="18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9"/>
      <c r="R77" s="17"/>
      <c r="S77" s="17"/>
      <c r="T77" s="17"/>
      <c r="U77" s="20"/>
      <c r="V77" s="17"/>
      <c r="W77" s="17"/>
      <c r="X77" s="17"/>
      <c r="Y77" s="17"/>
      <c r="Z77" s="17"/>
      <c r="AA77" s="17"/>
    </row>
    <row r="78" spans="1:28" s="11" customFormat="1" ht="13.5" customHeight="1" x14ac:dyDescent="0.15">
      <c r="A78" s="5" t="s">
        <v>27</v>
      </c>
      <c r="B78" s="6">
        <v>1017187533</v>
      </c>
      <c r="C78" s="5" t="s">
        <v>29</v>
      </c>
      <c r="D78" s="5" t="s">
        <v>335</v>
      </c>
      <c r="E78" s="5" t="s">
        <v>27</v>
      </c>
      <c r="F78" s="5">
        <v>2664196</v>
      </c>
      <c r="G78" s="5" t="s">
        <v>336</v>
      </c>
      <c r="H78" s="5" t="s">
        <v>61</v>
      </c>
      <c r="I78" s="5" t="s">
        <v>337</v>
      </c>
      <c r="J78" s="5" t="s">
        <v>34</v>
      </c>
      <c r="K78" s="5">
        <v>4480201</v>
      </c>
      <c r="L78" s="5" t="s">
        <v>338</v>
      </c>
      <c r="M78" s="5" t="s">
        <v>36</v>
      </c>
      <c r="N78" s="5" t="s">
        <v>339</v>
      </c>
      <c r="O78" s="5" t="s">
        <v>29</v>
      </c>
      <c r="P78" s="5" t="s">
        <v>50</v>
      </c>
      <c r="Q78" s="9">
        <f xml:space="preserve"> DATEDIF(DATE(1990,12,18),DATE(2020,1,22),"y")</f>
        <v>29</v>
      </c>
      <c r="R78" s="5" t="s">
        <v>29</v>
      </c>
      <c r="S78" s="5" t="s">
        <v>29</v>
      </c>
      <c r="T78" s="5" t="s">
        <v>29</v>
      </c>
      <c r="U78" s="10">
        <v>2282</v>
      </c>
      <c r="V78" s="5" t="s">
        <v>38</v>
      </c>
      <c r="W78" s="5">
        <v>4480201</v>
      </c>
      <c r="X78" s="5">
        <v>2664196</v>
      </c>
      <c r="Y78" s="5" t="s">
        <v>339</v>
      </c>
      <c r="Z78" s="11" t="s">
        <v>340</v>
      </c>
      <c r="AA78" s="5" t="s">
        <v>338</v>
      </c>
      <c r="AB78" s="11" t="s">
        <v>341</v>
      </c>
    </row>
    <row r="79" spans="1:28" s="28" customFormat="1" ht="13.5" customHeight="1" x14ac:dyDescent="0.15">
      <c r="A79" s="23"/>
      <c r="B79" s="24"/>
      <c r="C79" s="23"/>
      <c r="D79" s="23"/>
      <c r="E79" s="23"/>
      <c r="F79" s="37"/>
      <c r="G79" s="37"/>
      <c r="H79" s="23"/>
      <c r="I79" s="23"/>
      <c r="J79" s="23"/>
      <c r="K79" s="23"/>
      <c r="L79" s="23"/>
      <c r="M79" s="23"/>
      <c r="N79" s="23"/>
      <c r="O79" s="23"/>
      <c r="P79" s="23"/>
      <c r="Q79" s="26"/>
      <c r="R79" s="23"/>
      <c r="S79" s="23"/>
      <c r="T79" s="23"/>
      <c r="U79" s="27"/>
      <c r="V79" s="23"/>
      <c r="W79" s="23"/>
      <c r="X79" s="23"/>
      <c r="Y79" s="23"/>
      <c r="Z79" s="23"/>
      <c r="AA79" s="23"/>
    </row>
    <row r="80" spans="1:28" s="28" customFormat="1" ht="13.5" customHeight="1" x14ac:dyDescent="0.15">
      <c r="A80" s="23"/>
      <c r="B80" s="24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6"/>
      <c r="R80" s="23"/>
      <c r="S80" s="23"/>
      <c r="T80" s="23"/>
      <c r="U80" s="27"/>
      <c r="V80" s="23"/>
      <c r="W80" s="23"/>
      <c r="X80" s="23"/>
      <c r="Y80" s="23"/>
      <c r="Z80" s="23"/>
      <c r="AA80" s="23"/>
    </row>
    <row r="81" spans="1:27" s="28" customFormat="1" ht="13.5" customHeight="1" x14ac:dyDescent="0.15">
      <c r="A81" s="23"/>
      <c r="B81" s="24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6"/>
      <c r="R81" s="23"/>
      <c r="S81" s="23"/>
      <c r="T81" s="23"/>
      <c r="U81" s="27"/>
      <c r="V81" s="23"/>
      <c r="W81" s="23"/>
      <c r="X81" s="23"/>
      <c r="Y81" s="23"/>
      <c r="Z81" s="23"/>
      <c r="AA81" s="23"/>
    </row>
    <row r="82" spans="1:27" s="11" customFormat="1" ht="13.5" customHeight="1" x14ac:dyDescent="0.2">
      <c r="A82" s="5" t="s">
        <v>27</v>
      </c>
      <c r="B82" s="6">
        <v>43113045</v>
      </c>
      <c r="C82" s="5" t="s">
        <v>29</v>
      </c>
      <c r="D82" s="5" t="s">
        <v>342</v>
      </c>
      <c r="E82" s="5" t="s">
        <v>97</v>
      </c>
      <c r="F82" s="5">
        <v>3130886</v>
      </c>
      <c r="G82" s="5" t="s">
        <v>343</v>
      </c>
      <c r="H82" s="5" t="s">
        <v>44</v>
      </c>
      <c r="I82" s="5" t="s">
        <v>344</v>
      </c>
      <c r="J82" s="5" t="s">
        <v>32</v>
      </c>
      <c r="K82" s="5">
        <v>4482030</v>
      </c>
      <c r="L82" s="8" t="s">
        <v>345</v>
      </c>
      <c r="M82" s="5" t="s">
        <v>36</v>
      </c>
      <c r="N82" s="5">
        <v>3216364005</v>
      </c>
      <c r="O82" s="5" t="s">
        <v>29</v>
      </c>
      <c r="P82" s="5" t="s">
        <v>37</v>
      </c>
      <c r="Q82" s="9">
        <f xml:space="preserve"> DATEDIF(DATE(1979,9,11),DATE(2020,1,22),"y")</f>
        <v>40</v>
      </c>
      <c r="R82" s="5" t="s">
        <v>29</v>
      </c>
      <c r="S82" s="5" t="s">
        <v>29</v>
      </c>
      <c r="T82" s="5" t="s">
        <v>29</v>
      </c>
      <c r="U82" s="10">
        <v>2935</v>
      </c>
      <c r="V82" s="5" t="s">
        <v>38</v>
      </c>
      <c r="W82" s="5" t="s">
        <v>84</v>
      </c>
      <c r="X82" s="5">
        <v>3130886</v>
      </c>
      <c r="Y82" s="5">
        <v>3216364005</v>
      </c>
      <c r="Z82" s="5" t="s">
        <v>346</v>
      </c>
      <c r="AA82" s="5" t="s">
        <v>346</v>
      </c>
    </row>
    <row r="83" spans="1:27" s="11" customFormat="1" ht="13.5" customHeight="1" x14ac:dyDescent="0.15">
      <c r="A83" s="5" t="s">
        <v>27</v>
      </c>
      <c r="B83" s="6" t="s">
        <v>347</v>
      </c>
      <c r="C83" s="5" t="s">
        <v>29</v>
      </c>
      <c r="D83" s="5" t="s">
        <v>348</v>
      </c>
      <c r="E83" s="5" t="s">
        <v>27</v>
      </c>
      <c r="F83" s="5">
        <v>2724310</v>
      </c>
      <c r="G83" s="5" t="s">
        <v>349</v>
      </c>
      <c r="H83" s="5" t="s">
        <v>32</v>
      </c>
      <c r="I83" s="5" t="s">
        <v>350</v>
      </c>
      <c r="J83" s="5" t="s">
        <v>32</v>
      </c>
      <c r="K83" s="5">
        <v>4620938</v>
      </c>
      <c r="L83" s="5" t="s">
        <v>351</v>
      </c>
      <c r="M83" s="5" t="s">
        <v>36</v>
      </c>
      <c r="N83" s="5" t="s">
        <v>352</v>
      </c>
      <c r="O83" s="5" t="s">
        <v>29</v>
      </c>
      <c r="P83" s="5" t="s">
        <v>37</v>
      </c>
      <c r="Q83" s="9">
        <f xml:space="preserve"> DATEDIF(DATE(1980,9,16),DATE(2020,1,22),"y")</f>
        <v>39</v>
      </c>
      <c r="R83" s="5" t="s">
        <v>29</v>
      </c>
      <c r="S83" s="5" t="s">
        <v>29</v>
      </c>
      <c r="T83" s="5" t="s">
        <v>29</v>
      </c>
      <c r="U83" s="10">
        <v>529</v>
      </c>
      <c r="V83" s="5" t="s">
        <v>38</v>
      </c>
      <c r="W83" s="5">
        <v>4620938</v>
      </c>
      <c r="X83" s="5">
        <v>2724310</v>
      </c>
      <c r="Y83" s="5" t="s">
        <v>352</v>
      </c>
      <c r="Z83" s="5" t="s">
        <v>353</v>
      </c>
      <c r="AA83" s="5" t="s">
        <v>353</v>
      </c>
    </row>
    <row r="84" spans="1:27" s="11" customFormat="1" ht="13.5" customHeight="1" x14ac:dyDescent="0.15">
      <c r="A84" s="5" t="s">
        <v>27</v>
      </c>
      <c r="B84" s="6" t="s">
        <v>354</v>
      </c>
      <c r="C84" s="5" t="s">
        <v>29</v>
      </c>
      <c r="D84" s="5" t="s">
        <v>355</v>
      </c>
      <c r="E84" s="5" t="s">
        <v>27</v>
      </c>
      <c r="F84" s="5">
        <v>2664196</v>
      </c>
      <c r="G84" s="5" t="s">
        <v>356</v>
      </c>
      <c r="H84" s="5" t="s">
        <v>61</v>
      </c>
      <c r="I84" s="5" t="s">
        <v>357</v>
      </c>
      <c r="J84" s="5" t="s">
        <v>34</v>
      </c>
      <c r="K84" s="5">
        <v>2664196</v>
      </c>
      <c r="L84" s="5" t="s">
        <v>358</v>
      </c>
      <c r="M84" s="5" t="s">
        <v>36</v>
      </c>
      <c r="N84" s="5" t="s">
        <v>359</v>
      </c>
      <c r="O84" s="5" t="s">
        <v>29</v>
      </c>
      <c r="P84" s="5" t="s">
        <v>37</v>
      </c>
      <c r="Q84" s="9">
        <f xml:space="preserve"> DATEDIF(DATE(1964,6,12),DATE(2020,1,22),"y")</f>
        <v>55</v>
      </c>
      <c r="R84" s="5" t="s">
        <v>29</v>
      </c>
      <c r="S84" s="5" t="s">
        <v>29</v>
      </c>
      <c r="T84" s="5" t="s">
        <v>29</v>
      </c>
      <c r="U84" s="10">
        <v>2882</v>
      </c>
      <c r="V84" s="5" t="s">
        <v>38</v>
      </c>
      <c r="W84" s="5">
        <v>2664196</v>
      </c>
      <c r="X84" s="5">
        <v>2664196</v>
      </c>
      <c r="Y84" s="5" t="s">
        <v>359</v>
      </c>
      <c r="Z84" s="5" t="s">
        <v>340</v>
      </c>
      <c r="AA84" s="5" t="s">
        <v>358</v>
      </c>
    </row>
    <row r="85" spans="1:27" s="21" customFormat="1" ht="13.5" customHeight="1" x14ac:dyDescent="0.15">
      <c r="A85" s="17"/>
      <c r="B85" s="18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9"/>
      <c r="R85" s="17"/>
      <c r="S85" s="17"/>
      <c r="T85" s="17"/>
      <c r="U85" s="20"/>
      <c r="V85" s="17"/>
      <c r="W85" s="17"/>
      <c r="X85" s="17"/>
      <c r="Y85" s="17"/>
      <c r="Z85" s="17"/>
      <c r="AA85" s="17"/>
    </row>
    <row r="86" spans="1:27" s="36" customFormat="1" ht="13.5" customHeight="1" x14ac:dyDescent="0.15">
      <c r="A86" s="30" t="s">
        <v>27</v>
      </c>
      <c r="B86" s="31">
        <v>70327317</v>
      </c>
      <c r="C86" s="30" t="s">
        <v>29</v>
      </c>
      <c r="D86" s="30" t="s">
        <v>360</v>
      </c>
      <c r="E86" s="30" t="s">
        <v>27</v>
      </c>
      <c r="F86" s="30">
        <v>2895389</v>
      </c>
      <c r="G86" s="30" t="s">
        <v>361</v>
      </c>
      <c r="H86" s="30" t="s">
        <v>195</v>
      </c>
      <c r="I86" s="30" t="s">
        <v>362</v>
      </c>
      <c r="J86" s="30" t="s">
        <v>44</v>
      </c>
      <c r="K86" s="30">
        <v>3342727</v>
      </c>
      <c r="L86" s="30" t="s">
        <v>363</v>
      </c>
      <c r="M86" s="30" t="s">
        <v>36</v>
      </c>
      <c r="N86" s="30" t="s">
        <v>364</v>
      </c>
      <c r="O86" s="30" t="s">
        <v>29</v>
      </c>
      <c r="P86" s="30" t="s">
        <v>50</v>
      </c>
      <c r="Q86" s="34">
        <f xml:space="preserve"> DATEDIF(DATE(1977,9,25),DATE(2020,1,22),"y")</f>
        <v>42</v>
      </c>
      <c r="R86" s="30" t="s">
        <v>29</v>
      </c>
      <c r="S86" s="30" t="s">
        <v>29</v>
      </c>
      <c r="T86" s="30" t="s">
        <v>29</v>
      </c>
      <c r="U86" s="35">
        <v>2373</v>
      </c>
      <c r="V86" s="30" t="s">
        <v>38</v>
      </c>
      <c r="W86" s="30" t="s">
        <v>365</v>
      </c>
      <c r="X86" s="30">
        <v>2895389</v>
      </c>
      <c r="Y86" s="30" t="s">
        <v>364</v>
      </c>
      <c r="Z86" s="30" t="s">
        <v>366</v>
      </c>
      <c r="AA86" s="30" t="s">
        <v>366</v>
      </c>
    </row>
    <row r="87" spans="1:27" s="56" customFormat="1" ht="13.5" customHeight="1" x14ac:dyDescent="0.15">
      <c r="A87" s="43"/>
      <c r="B87" s="54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26"/>
      <c r="R87" s="43"/>
      <c r="S87" s="43"/>
      <c r="T87" s="43"/>
      <c r="U87" s="55"/>
      <c r="V87" s="43"/>
      <c r="W87" s="43"/>
      <c r="X87" s="43"/>
      <c r="Y87" s="43"/>
      <c r="Z87" s="43"/>
      <c r="AA87" s="43"/>
    </row>
    <row r="88" spans="1:27" s="36" customFormat="1" ht="13.5" customHeight="1" x14ac:dyDescent="0.2">
      <c r="A88" s="30" t="s">
        <v>27</v>
      </c>
      <c r="B88" s="31" t="s">
        <v>367</v>
      </c>
      <c r="C88" s="30" t="s">
        <v>29</v>
      </c>
      <c r="D88" s="30" t="s">
        <v>368</v>
      </c>
      <c r="E88" s="30" t="s">
        <v>27</v>
      </c>
      <c r="F88" s="32">
        <v>4536212</v>
      </c>
      <c r="G88" s="32" t="s">
        <v>369</v>
      </c>
      <c r="H88" s="30" t="s">
        <v>32</v>
      </c>
      <c r="I88" s="30" t="s">
        <v>370</v>
      </c>
      <c r="J88" s="30" t="s">
        <v>32</v>
      </c>
      <c r="K88" s="30">
        <v>4536212</v>
      </c>
      <c r="L88" s="30" t="s">
        <v>371</v>
      </c>
      <c r="M88" s="30" t="s">
        <v>36</v>
      </c>
      <c r="N88" s="30">
        <v>3113184420</v>
      </c>
      <c r="O88" s="30" t="s">
        <v>29</v>
      </c>
      <c r="P88" s="30" t="s">
        <v>50</v>
      </c>
      <c r="Q88" s="34">
        <f xml:space="preserve"> DATEDIF(DATE(1968,1,27),DATE(2020,1,22),"y")</f>
        <v>51</v>
      </c>
      <c r="R88" s="30" t="s">
        <v>29</v>
      </c>
      <c r="S88" s="30" t="s">
        <v>29</v>
      </c>
      <c r="T88" s="30" t="s">
        <v>29</v>
      </c>
      <c r="U88" s="35">
        <v>2973</v>
      </c>
      <c r="V88" s="30" t="s">
        <v>38</v>
      </c>
      <c r="W88" s="30">
        <v>2657688</v>
      </c>
      <c r="X88" s="30">
        <v>4536212</v>
      </c>
      <c r="Y88" s="30">
        <v>3113184420</v>
      </c>
      <c r="Z88" s="33" t="s">
        <v>372</v>
      </c>
      <c r="AA88" s="30" t="s">
        <v>373</v>
      </c>
    </row>
    <row r="89" spans="1:27" s="60" customFormat="1" ht="13.5" customHeight="1" x14ac:dyDescent="0.15">
      <c r="A89" s="38" t="s">
        <v>116</v>
      </c>
      <c r="B89" s="57" t="s">
        <v>374</v>
      </c>
      <c r="C89" s="38" t="s">
        <v>126</v>
      </c>
      <c r="D89" s="38" t="s">
        <v>375</v>
      </c>
      <c r="E89" s="38" t="s">
        <v>29</v>
      </c>
      <c r="F89" s="32" t="s">
        <v>376</v>
      </c>
      <c r="G89" s="32" t="s">
        <v>377</v>
      </c>
      <c r="H89" s="32" t="s">
        <v>234</v>
      </c>
      <c r="I89" s="38" t="s">
        <v>378</v>
      </c>
      <c r="J89" s="38" t="s">
        <v>34</v>
      </c>
      <c r="K89" s="38">
        <v>5809583</v>
      </c>
      <c r="L89" s="38" t="s">
        <v>379</v>
      </c>
      <c r="M89" s="38" t="s">
        <v>36</v>
      </c>
      <c r="N89" s="38" t="s">
        <v>29</v>
      </c>
      <c r="O89" s="38" t="s">
        <v>29</v>
      </c>
      <c r="P89" s="38" t="s">
        <v>50</v>
      </c>
      <c r="Q89" s="34"/>
      <c r="R89" s="38" t="s">
        <v>29</v>
      </c>
      <c r="S89" s="38" t="s">
        <v>29</v>
      </c>
      <c r="T89" s="38" t="s">
        <v>29</v>
      </c>
      <c r="U89" s="58">
        <v>3026</v>
      </c>
      <c r="V89" s="38" t="s">
        <v>38</v>
      </c>
      <c r="W89" s="38">
        <v>5809583</v>
      </c>
      <c r="X89" s="38">
        <v>6043700</v>
      </c>
      <c r="Y89" s="38" t="s">
        <v>29</v>
      </c>
      <c r="Z89" s="38" t="s">
        <v>380</v>
      </c>
      <c r="AA89" s="59" t="s">
        <v>381</v>
      </c>
    </row>
    <row r="90" spans="1:27" s="36" customFormat="1" ht="13.5" customHeight="1" x14ac:dyDescent="0.15">
      <c r="A90" s="30" t="s">
        <v>116</v>
      </c>
      <c r="B90" s="31" t="s">
        <v>382</v>
      </c>
      <c r="C90" s="30" t="s">
        <v>133</v>
      </c>
      <c r="D90" s="30" t="s">
        <v>383</v>
      </c>
      <c r="E90" s="30" t="s">
        <v>29</v>
      </c>
      <c r="F90" s="30">
        <v>4547510</v>
      </c>
      <c r="G90" s="30" t="s">
        <v>384</v>
      </c>
      <c r="H90" s="30" t="s">
        <v>32</v>
      </c>
      <c r="I90" s="30" t="s">
        <v>385</v>
      </c>
      <c r="J90" s="30" t="s">
        <v>32</v>
      </c>
      <c r="K90" s="30">
        <v>4549000</v>
      </c>
      <c r="L90" s="30" t="s">
        <v>386</v>
      </c>
      <c r="M90" s="30" t="s">
        <v>36</v>
      </c>
      <c r="N90" s="30" t="s">
        <v>29</v>
      </c>
      <c r="O90" s="30" t="s">
        <v>29</v>
      </c>
      <c r="P90" s="30" t="s">
        <v>29</v>
      </c>
      <c r="Q90" s="34"/>
      <c r="R90" s="30" t="s">
        <v>29</v>
      </c>
      <c r="S90" s="30" t="s">
        <v>29</v>
      </c>
      <c r="T90" s="30" t="s">
        <v>29</v>
      </c>
      <c r="U90" s="35">
        <v>485</v>
      </c>
      <c r="V90" s="30" t="s">
        <v>38</v>
      </c>
      <c r="W90" s="30">
        <v>4549000</v>
      </c>
      <c r="X90" s="30">
        <v>4547510</v>
      </c>
      <c r="Y90" s="30" t="s">
        <v>29</v>
      </c>
      <c r="Z90" s="30" t="s">
        <v>386</v>
      </c>
      <c r="AA90" s="30" t="s">
        <v>387</v>
      </c>
    </row>
    <row r="91" spans="1:27" s="21" customFormat="1" ht="13.5" customHeight="1" x14ac:dyDescent="0.15">
      <c r="A91" s="17"/>
      <c r="B91" s="18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9"/>
      <c r="R91" s="17"/>
      <c r="S91" s="17"/>
      <c r="T91" s="17"/>
      <c r="U91" s="20"/>
      <c r="V91" s="17"/>
      <c r="W91" s="17"/>
      <c r="X91" s="17"/>
      <c r="Y91" s="17"/>
      <c r="Z91" s="17"/>
      <c r="AA91" s="17"/>
    </row>
    <row r="92" spans="1:27" s="21" customFormat="1" ht="13.5" customHeight="1" x14ac:dyDescent="0.15">
      <c r="A92" s="17"/>
      <c r="B92" s="18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9"/>
      <c r="R92" s="17"/>
      <c r="S92" s="17"/>
      <c r="T92" s="17"/>
      <c r="U92" s="20"/>
      <c r="V92" s="17"/>
      <c r="W92" s="17"/>
      <c r="X92" s="17"/>
      <c r="Y92" s="17"/>
      <c r="Z92" s="17"/>
      <c r="AA92" s="17"/>
    </row>
    <row r="93" spans="1:27" s="66" customFormat="1" ht="13.5" customHeight="1" x14ac:dyDescent="0.15">
      <c r="A93" s="61"/>
      <c r="B93" s="62"/>
      <c r="C93" s="61"/>
      <c r="D93" s="61"/>
      <c r="E93" s="61"/>
      <c r="F93" s="63"/>
      <c r="G93" s="63"/>
      <c r="H93" s="63"/>
      <c r="I93" s="61"/>
      <c r="J93" s="61"/>
      <c r="K93" s="61"/>
      <c r="L93" s="61"/>
      <c r="M93" s="61"/>
      <c r="N93" s="61"/>
      <c r="O93" s="61"/>
      <c r="P93" s="61"/>
      <c r="Q93" s="64"/>
      <c r="R93" s="61"/>
      <c r="S93" s="61"/>
      <c r="T93" s="61"/>
      <c r="U93" s="65"/>
      <c r="V93" s="61"/>
      <c r="W93" s="61"/>
      <c r="X93" s="61"/>
      <c r="Y93" s="61"/>
      <c r="Z93" s="61"/>
      <c r="AA93" s="61"/>
    </row>
    <row r="94" spans="1:27" s="21" customFormat="1" ht="13.5" customHeight="1" x14ac:dyDescent="0.15">
      <c r="A94" s="17"/>
      <c r="B94" s="18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9"/>
      <c r="R94" s="17"/>
      <c r="S94" s="17"/>
      <c r="T94" s="17"/>
      <c r="U94" s="20"/>
      <c r="V94" s="17"/>
      <c r="W94" s="17"/>
      <c r="X94" s="17"/>
      <c r="Y94" s="17"/>
      <c r="Z94" s="17"/>
      <c r="AA94" s="17"/>
    </row>
    <row r="95" spans="1:27" s="28" customFormat="1" ht="13.5" customHeight="1" x14ac:dyDescent="0.15">
      <c r="A95" s="23"/>
      <c r="B95" s="24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6"/>
      <c r="R95" s="23"/>
      <c r="S95" s="23"/>
      <c r="T95" s="23"/>
      <c r="U95" s="27"/>
      <c r="V95" s="23"/>
      <c r="W95" s="23"/>
      <c r="X95" s="23"/>
      <c r="Y95" s="23"/>
      <c r="Z95" s="23"/>
      <c r="AA95" s="23"/>
    </row>
    <row r="96" spans="1:27" s="11" customFormat="1" ht="13.5" customHeight="1" x14ac:dyDescent="0.2">
      <c r="A96" s="5" t="s">
        <v>27</v>
      </c>
      <c r="B96" s="6">
        <v>1037264377</v>
      </c>
      <c r="C96" s="5" t="s">
        <v>29</v>
      </c>
      <c r="D96" s="5" t="s">
        <v>388</v>
      </c>
      <c r="E96" s="5" t="s">
        <v>27</v>
      </c>
      <c r="F96" s="5">
        <v>4772235</v>
      </c>
      <c r="G96" s="5" t="s">
        <v>389</v>
      </c>
      <c r="H96" s="5" t="s">
        <v>32</v>
      </c>
      <c r="I96" s="5" t="s">
        <v>390</v>
      </c>
      <c r="J96" s="5" t="s">
        <v>32</v>
      </c>
      <c r="K96" s="5">
        <v>4489140</v>
      </c>
      <c r="L96" s="5"/>
      <c r="M96" s="5" t="s">
        <v>36</v>
      </c>
      <c r="N96" s="5" t="s">
        <v>391</v>
      </c>
      <c r="O96" s="5" t="s">
        <v>29</v>
      </c>
      <c r="P96" s="5" t="s">
        <v>50</v>
      </c>
      <c r="Q96" s="9">
        <f xml:space="preserve"> DATEDIF(DATE(1986,8,10),DATE(2020,1,22),"y")</f>
        <v>33</v>
      </c>
      <c r="R96" s="5" t="s">
        <v>29</v>
      </c>
      <c r="S96" s="5" t="s">
        <v>29</v>
      </c>
      <c r="T96" s="5" t="s">
        <v>29</v>
      </c>
      <c r="U96" s="10">
        <v>2956</v>
      </c>
      <c r="V96" s="5" t="s">
        <v>38</v>
      </c>
      <c r="W96" s="5">
        <v>4489140</v>
      </c>
      <c r="X96" s="5">
        <v>4772235</v>
      </c>
      <c r="Y96" s="5" t="s">
        <v>391</v>
      </c>
      <c r="Z96" s="5" t="s">
        <v>29</v>
      </c>
      <c r="AA96" s="8" t="s">
        <v>392</v>
      </c>
    </row>
    <row r="97" spans="1:27" s="11" customFormat="1" ht="13.5" customHeight="1" x14ac:dyDescent="0.15">
      <c r="A97" s="5" t="s">
        <v>27</v>
      </c>
      <c r="B97" s="6" t="s">
        <v>393</v>
      </c>
      <c r="C97" s="5" t="s">
        <v>29</v>
      </c>
      <c r="D97" s="5" t="s">
        <v>394</v>
      </c>
      <c r="E97" s="5" t="s">
        <v>27</v>
      </c>
      <c r="F97" s="7">
        <v>2896192</v>
      </c>
      <c r="G97" s="5" t="s">
        <v>395</v>
      </c>
      <c r="H97" s="5" t="s">
        <v>195</v>
      </c>
      <c r="I97" s="5" t="s">
        <v>396</v>
      </c>
      <c r="J97" s="5" t="s">
        <v>34</v>
      </c>
      <c r="K97" s="5">
        <v>4050200</v>
      </c>
      <c r="L97" s="5" t="s">
        <v>397</v>
      </c>
      <c r="M97" s="5" t="s">
        <v>36</v>
      </c>
      <c r="N97" s="5">
        <v>3006098234</v>
      </c>
      <c r="O97" s="5">
        <v>3</v>
      </c>
      <c r="P97" s="5" t="s">
        <v>50</v>
      </c>
      <c r="Q97" s="9">
        <f xml:space="preserve"> DATEDIF(DATE(1984,6,8),DATE(2020,1,22),"y")</f>
        <v>35</v>
      </c>
      <c r="R97" s="5" t="s">
        <v>29</v>
      </c>
      <c r="S97" s="5" t="s">
        <v>29</v>
      </c>
      <c r="T97" s="5" t="s">
        <v>29</v>
      </c>
      <c r="U97" s="10">
        <v>2889</v>
      </c>
      <c r="V97" s="5" t="s">
        <v>38</v>
      </c>
      <c r="W97" s="5">
        <v>4050200</v>
      </c>
      <c r="X97" s="5">
        <v>2896192</v>
      </c>
      <c r="Y97" s="5">
        <v>306098234</v>
      </c>
      <c r="Z97" s="5" t="s">
        <v>397</v>
      </c>
      <c r="AA97" s="5" t="s">
        <v>398</v>
      </c>
    </row>
    <row r="98" spans="1:27" s="11" customFormat="1" ht="13.5" customHeight="1" x14ac:dyDescent="0.15">
      <c r="A98" s="5" t="s">
        <v>27</v>
      </c>
      <c r="B98" s="6">
        <v>70050603</v>
      </c>
      <c r="C98" s="5" t="s">
        <v>29</v>
      </c>
      <c r="D98" s="5" t="s">
        <v>399</v>
      </c>
      <c r="E98" s="5" t="s">
        <v>27</v>
      </c>
      <c r="F98" s="5">
        <v>4121122</v>
      </c>
      <c r="G98" s="5" t="s">
        <v>400</v>
      </c>
      <c r="H98" s="5" t="s">
        <v>61</v>
      </c>
      <c r="I98" s="5" t="s">
        <v>401</v>
      </c>
      <c r="J98" s="5" t="s">
        <v>34</v>
      </c>
      <c r="K98" s="5" t="s">
        <v>29</v>
      </c>
      <c r="L98" s="5" t="s">
        <v>402</v>
      </c>
      <c r="M98" s="5" t="s">
        <v>36</v>
      </c>
      <c r="N98" s="5">
        <v>3122885031</v>
      </c>
      <c r="O98" s="5">
        <v>4</v>
      </c>
      <c r="P98" s="5" t="s">
        <v>50</v>
      </c>
      <c r="Q98" s="9">
        <f xml:space="preserve"> DATEDIF(DATE(1953,1,31),DATE(2020,1,22),"y")</f>
        <v>66</v>
      </c>
      <c r="R98" s="5" t="s">
        <v>29</v>
      </c>
      <c r="S98" s="5" t="s">
        <v>29</v>
      </c>
      <c r="T98" s="5" t="s">
        <v>29</v>
      </c>
      <c r="U98" s="10">
        <v>287</v>
      </c>
      <c r="V98" s="5" t="s">
        <v>38</v>
      </c>
      <c r="W98" s="5" t="s">
        <v>29</v>
      </c>
      <c r="X98" s="5" t="s">
        <v>403</v>
      </c>
      <c r="Y98" s="5">
        <v>3122885031</v>
      </c>
      <c r="Z98" s="5" t="s">
        <v>402</v>
      </c>
      <c r="AA98" s="5" t="s">
        <v>404</v>
      </c>
    </row>
    <row r="99" spans="1:27" s="11" customFormat="1" ht="13.5" customHeight="1" x14ac:dyDescent="0.15">
      <c r="A99" s="5" t="s">
        <v>27</v>
      </c>
      <c r="B99" s="6" t="s">
        <v>405</v>
      </c>
      <c r="C99" s="5" t="s">
        <v>29</v>
      </c>
      <c r="D99" s="5" t="s">
        <v>406</v>
      </c>
      <c r="E99" s="5" t="s">
        <v>97</v>
      </c>
      <c r="F99" s="5" t="s">
        <v>407</v>
      </c>
      <c r="G99" s="5" t="s">
        <v>408</v>
      </c>
      <c r="H99" s="5" t="s">
        <v>157</v>
      </c>
      <c r="I99" s="5" t="s">
        <v>409</v>
      </c>
      <c r="J99" s="5" t="s">
        <v>32</v>
      </c>
      <c r="K99" s="5" t="s">
        <v>410</v>
      </c>
      <c r="L99" s="5" t="s">
        <v>411</v>
      </c>
      <c r="M99" s="5" t="s">
        <v>36</v>
      </c>
      <c r="N99" s="5" t="s">
        <v>412</v>
      </c>
      <c r="O99" s="5">
        <v>2</v>
      </c>
      <c r="P99" s="5" t="s">
        <v>37</v>
      </c>
      <c r="Q99" s="9">
        <f xml:space="preserve"> DATEDIF(DATE(1974,10,7),DATE(2020,1,22),"y")</f>
        <v>45</v>
      </c>
      <c r="R99" s="5" t="s">
        <v>29</v>
      </c>
      <c r="S99" s="5" t="s">
        <v>29</v>
      </c>
      <c r="T99" s="5" t="s">
        <v>29</v>
      </c>
      <c r="U99" s="10">
        <v>2874</v>
      </c>
      <c r="V99" s="5" t="s">
        <v>38</v>
      </c>
      <c r="W99" s="5" t="s">
        <v>410</v>
      </c>
      <c r="X99" s="5" t="s">
        <v>407</v>
      </c>
      <c r="Y99" s="5" t="s">
        <v>412</v>
      </c>
      <c r="Z99" s="5" t="s">
        <v>413</v>
      </c>
      <c r="AA99" s="5" t="s">
        <v>413</v>
      </c>
    </row>
    <row r="100" spans="1:27" s="11" customFormat="1" ht="13.5" customHeight="1" x14ac:dyDescent="0.15">
      <c r="A100" s="5" t="s">
        <v>27</v>
      </c>
      <c r="B100" s="6">
        <v>39359622</v>
      </c>
      <c r="C100" s="5" t="s">
        <v>29</v>
      </c>
      <c r="D100" s="5" t="s">
        <v>414</v>
      </c>
      <c r="E100" s="5" t="s">
        <v>27</v>
      </c>
      <c r="F100" s="5">
        <v>2892221</v>
      </c>
      <c r="G100" s="5" t="s">
        <v>415</v>
      </c>
      <c r="H100" s="5" t="s">
        <v>195</v>
      </c>
      <c r="I100" s="5" t="s">
        <v>416</v>
      </c>
      <c r="J100" s="5" t="s">
        <v>34</v>
      </c>
      <c r="K100" s="5">
        <v>2516155</v>
      </c>
      <c r="L100" s="5" t="s">
        <v>417</v>
      </c>
      <c r="M100" s="5" t="s">
        <v>36</v>
      </c>
      <c r="N100" s="5">
        <v>3148268780</v>
      </c>
      <c r="O100" s="5">
        <v>2</v>
      </c>
      <c r="P100" s="5" t="s">
        <v>37</v>
      </c>
      <c r="Q100" s="9">
        <f xml:space="preserve"> DATEDIF(DATE(1984,1,26),DATE(2020,1,22),"y")</f>
        <v>35</v>
      </c>
      <c r="R100" s="5" t="s">
        <v>29</v>
      </c>
      <c r="S100" s="5" t="s">
        <v>29</v>
      </c>
      <c r="T100" s="5" t="s">
        <v>29</v>
      </c>
      <c r="U100" s="10">
        <v>2914</v>
      </c>
      <c r="V100" s="5" t="s">
        <v>38</v>
      </c>
      <c r="W100" s="5">
        <v>2516155</v>
      </c>
      <c r="X100" s="5">
        <v>2892221</v>
      </c>
      <c r="Y100" s="5">
        <v>3148268780</v>
      </c>
      <c r="Z100" s="11" t="s">
        <v>418</v>
      </c>
      <c r="AA100" s="5" t="s">
        <v>417</v>
      </c>
    </row>
    <row r="101" spans="1:27" s="66" customFormat="1" ht="13.5" customHeight="1" x14ac:dyDescent="0.15">
      <c r="A101" s="61"/>
      <c r="B101" s="62"/>
      <c r="C101" s="61"/>
      <c r="D101" s="61"/>
      <c r="E101" s="61"/>
      <c r="F101" s="61"/>
      <c r="G101" s="63"/>
      <c r="H101" s="63"/>
      <c r="I101" s="61"/>
      <c r="J101" s="61"/>
      <c r="K101" s="61"/>
      <c r="L101" s="61"/>
      <c r="M101" s="61"/>
      <c r="N101" s="61"/>
      <c r="O101" s="61"/>
      <c r="P101" s="61"/>
      <c r="Q101" s="64"/>
      <c r="R101" s="61"/>
      <c r="S101" s="61"/>
      <c r="T101" s="61"/>
      <c r="U101" s="65"/>
      <c r="V101" s="61"/>
      <c r="W101" s="61"/>
      <c r="X101" s="61"/>
      <c r="Y101" s="61"/>
      <c r="Z101" s="61"/>
      <c r="AA101" s="61"/>
    </row>
    <row r="102" spans="1:27" s="11" customFormat="1" ht="13.5" customHeight="1" x14ac:dyDescent="0.2">
      <c r="A102" s="5" t="s">
        <v>116</v>
      </c>
      <c r="B102" s="6" t="s">
        <v>420</v>
      </c>
      <c r="C102" s="5" t="s">
        <v>65</v>
      </c>
      <c r="D102" s="5" t="s">
        <v>421</v>
      </c>
      <c r="E102" s="5" t="s">
        <v>29</v>
      </c>
      <c r="F102" s="5">
        <v>8280508</v>
      </c>
      <c r="G102" s="7" t="s">
        <v>422</v>
      </c>
      <c r="H102" s="7" t="s">
        <v>423</v>
      </c>
      <c r="I102" s="5" t="s">
        <v>424</v>
      </c>
      <c r="J102" s="5" t="s">
        <v>425</v>
      </c>
      <c r="K102" s="5" t="s">
        <v>426</v>
      </c>
      <c r="L102" s="8" t="s">
        <v>427</v>
      </c>
      <c r="M102" s="5" t="s">
        <v>36</v>
      </c>
      <c r="N102" s="5" t="s">
        <v>29</v>
      </c>
      <c r="O102" s="5" t="s">
        <v>29</v>
      </c>
      <c r="P102" s="5" t="s">
        <v>50</v>
      </c>
      <c r="Q102" s="9"/>
      <c r="R102" s="5" t="s">
        <v>29</v>
      </c>
      <c r="S102" s="5" t="s">
        <v>29</v>
      </c>
      <c r="T102" s="5" t="s">
        <v>29</v>
      </c>
      <c r="U102" s="10">
        <v>3010</v>
      </c>
      <c r="V102" s="5" t="s">
        <v>38</v>
      </c>
      <c r="W102" s="5" t="s">
        <v>426</v>
      </c>
      <c r="X102" s="5">
        <v>8280508</v>
      </c>
      <c r="Y102" s="5" t="s">
        <v>29</v>
      </c>
      <c r="Z102" s="8" t="s">
        <v>427</v>
      </c>
      <c r="AA102" s="5" t="s">
        <v>428</v>
      </c>
    </row>
    <row r="103" spans="1:27" s="11" customFormat="1" ht="13.5" customHeight="1" x14ac:dyDescent="0.15">
      <c r="A103" s="5" t="s">
        <v>27</v>
      </c>
      <c r="B103" s="6" t="s">
        <v>429</v>
      </c>
      <c r="C103" s="5" t="s">
        <v>29</v>
      </c>
      <c r="D103" s="5" t="s">
        <v>430</v>
      </c>
      <c r="E103" s="5" t="s">
        <v>27</v>
      </c>
      <c r="F103" s="5" t="s">
        <v>178</v>
      </c>
      <c r="G103" s="5" t="s">
        <v>179</v>
      </c>
      <c r="H103" s="5" t="s">
        <v>32</v>
      </c>
      <c r="I103" s="5" t="s">
        <v>431</v>
      </c>
      <c r="J103" s="5" t="s">
        <v>34</v>
      </c>
      <c r="K103" s="5" t="s">
        <v>432</v>
      </c>
      <c r="L103" s="5" t="s">
        <v>433</v>
      </c>
      <c r="M103" s="5" t="s">
        <v>36</v>
      </c>
      <c r="N103" s="5" t="s">
        <v>434</v>
      </c>
      <c r="O103" s="5" t="s">
        <v>29</v>
      </c>
      <c r="P103" s="5" t="s">
        <v>37</v>
      </c>
      <c r="Q103" s="9">
        <f xml:space="preserve"> DATEDIF(DATE(1976,8,20),DATE(2020,1,22),"y")</f>
        <v>43</v>
      </c>
      <c r="R103" s="5" t="s">
        <v>29</v>
      </c>
      <c r="S103" s="5" t="s">
        <v>29</v>
      </c>
      <c r="T103" s="5" t="s">
        <v>29</v>
      </c>
      <c r="U103" s="10">
        <v>2906</v>
      </c>
      <c r="V103" s="5" t="s">
        <v>38</v>
      </c>
      <c r="W103" s="5" t="s">
        <v>432</v>
      </c>
      <c r="X103" s="5" t="s">
        <v>178</v>
      </c>
      <c r="Y103" s="5" t="s">
        <v>434</v>
      </c>
      <c r="Z103" s="5" t="s">
        <v>184</v>
      </c>
      <c r="AA103" s="5" t="s">
        <v>184</v>
      </c>
    </row>
    <row r="104" spans="1:27" s="11" customFormat="1" ht="13.5" customHeight="1" x14ac:dyDescent="0.15">
      <c r="A104" s="5" t="s">
        <v>27</v>
      </c>
      <c r="B104" s="6" t="s">
        <v>435</v>
      </c>
      <c r="C104" s="5" t="s">
        <v>29</v>
      </c>
      <c r="D104" s="5" t="s">
        <v>436</v>
      </c>
      <c r="E104" s="5" t="s">
        <v>27</v>
      </c>
      <c r="F104" s="5">
        <v>3137500</v>
      </c>
      <c r="G104" s="5" t="s">
        <v>437</v>
      </c>
      <c r="H104" s="5" t="s">
        <v>34</v>
      </c>
      <c r="I104" s="5" t="s">
        <v>29</v>
      </c>
      <c r="J104" s="5" t="s">
        <v>29</v>
      </c>
      <c r="K104" s="5" t="s">
        <v>29</v>
      </c>
      <c r="L104" s="5" t="s">
        <v>438</v>
      </c>
      <c r="M104" s="5" t="s">
        <v>36</v>
      </c>
      <c r="N104" s="5" t="s">
        <v>439</v>
      </c>
      <c r="O104" s="5" t="s">
        <v>29</v>
      </c>
      <c r="P104" s="5" t="s">
        <v>37</v>
      </c>
      <c r="Q104" s="9">
        <f xml:space="preserve"> DATEDIF(DATE(1982,3,3),DATE(2020,1,22),"y")</f>
        <v>37</v>
      </c>
      <c r="R104" s="5" t="s">
        <v>29</v>
      </c>
      <c r="S104" s="5" t="s">
        <v>29</v>
      </c>
      <c r="T104" s="5" t="s">
        <v>29</v>
      </c>
      <c r="U104" s="10">
        <v>2378</v>
      </c>
      <c r="V104" s="5" t="s">
        <v>38</v>
      </c>
      <c r="W104" s="5" t="s">
        <v>29</v>
      </c>
      <c r="X104" s="5">
        <v>3137500</v>
      </c>
      <c r="Y104" s="5">
        <v>3127420277</v>
      </c>
      <c r="Z104" s="5" t="s">
        <v>438</v>
      </c>
      <c r="AA104" s="5" t="s">
        <v>440</v>
      </c>
    </row>
    <row r="105" spans="1:27" s="11" customFormat="1" ht="13.5" customHeight="1" x14ac:dyDescent="0.2">
      <c r="A105" s="5" t="s">
        <v>27</v>
      </c>
      <c r="B105" s="6" t="s">
        <v>441</v>
      </c>
      <c r="C105" s="5" t="s">
        <v>29</v>
      </c>
      <c r="D105" s="5" t="s">
        <v>442</v>
      </c>
      <c r="E105" s="5" t="s">
        <v>27</v>
      </c>
      <c r="F105" s="5" t="s">
        <v>443</v>
      </c>
      <c r="G105" s="5" t="s">
        <v>444</v>
      </c>
      <c r="H105" s="5" t="s">
        <v>61</v>
      </c>
      <c r="I105" s="5" t="s">
        <v>445</v>
      </c>
      <c r="J105" s="5" t="s">
        <v>34</v>
      </c>
      <c r="K105" s="5">
        <v>3472535</v>
      </c>
      <c r="L105" s="5" t="s">
        <v>29</v>
      </c>
      <c r="M105" s="5" t="s">
        <v>36</v>
      </c>
      <c r="N105" s="5" t="s">
        <v>446</v>
      </c>
      <c r="O105" s="5">
        <v>2</v>
      </c>
      <c r="P105" s="5" t="s">
        <v>50</v>
      </c>
      <c r="Q105" s="9">
        <f xml:space="preserve"> DATEDIF(DATE(1952,9,18),DATE(2020,1,22),"y")</f>
        <v>67</v>
      </c>
      <c r="R105" s="5" t="s">
        <v>29</v>
      </c>
      <c r="S105" s="5" t="s">
        <v>29</v>
      </c>
      <c r="T105" s="5" t="s">
        <v>29</v>
      </c>
      <c r="U105" s="10">
        <v>861</v>
      </c>
      <c r="V105" s="5" t="s">
        <v>38</v>
      </c>
      <c r="W105" s="5">
        <v>3472535</v>
      </c>
      <c r="X105" s="5" t="s">
        <v>443</v>
      </c>
      <c r="Y105" s="5">
        <v>3105054961</v>
      </c>
      <c r="Z105" s="5" t="s">
        <v>29</v>
      </c>
      <c r="AA105" s="8" t="s">
        <v>418</v>
      </c>
    </row>
    <row r="106" spans="1:27" s="11" customFormat="1" ht="12.75" customHeight="1" x14ac:dyDescent="0.2">
      <c r="A106" s="5" t="s">
        <v>27</v>
      </c>
      <c r="B106" s="6" t="s">
        <v>447</v>
      </c>
      <c r="C106" s="5" t="s">
        <v>29</v>
      </c>
      <c r="D106" s="5" t="s">
        <v>448</v>
      </c>
      <c r="E106" s="5" t="s">
        <v>27</v>
      </c>
      <c r="F106" s="5" t="s">
        <v>449</v>
      </c>
      <c r="G106" s="5" t="s">
        <v>450</v>
      </c>
      <c r="H106" s="5" t="s">
        <v>61</v>
      </c>
      <c r="I106" s="5" t="s">
        <v>451</v>
      </c>
      <c r="J106" s="5" t="s">
        <v>34</v>
      </c>
      <c r="K106" s="5">
        <v>4447274</v>
      </c>
      <c r="L106" s="8" t="s">
        <v>452</v>
      </c>
      <c r="M106" s="5" t="s">
        <v>36</v>
      </c>
      <c r="N106" s="5">
        <v>3005739095</v>
      </c>
      <c r="O106" s="5">
        <v>2</v>
      </c>
      <c r="P106" s="5" t="s">
        <v>50</v>
      </c>
      <c r="Q106" s="9">
        <f xml:space="preserve"> DATEDIF(DATE(1990,9,10),DATE(2020,1,22),"y")</f>
        <v>29</v>
      </c>
      <c r="R106" s="5" t="s">
        <v>29</v>
      </c>
      <c r="S106" s="5" t="s">
        <v>29</v>
      </c>
      <c r="T106" s="5" t="s">
        <v>29</v>
      </c>
      <c r="U106" s="10">
        <v>699</v>
      </c>
      <c r="V106" s="5" t="s">
        <v>38</v>
      </c>
      <c r="W106" s="5">
        <v>4447274</v>
      </c>
      <c r="X106" s="5" t="s">
        <v>449</v>
      </c>
      <c r="Y106" s="5">
        <v>3005739095</v>
      </c>
      <c r="Z106" s="8" t="s">
        <v>453</v>
      </c>
      <c r="AA106" s="5" t="s">
        <v>453</v>
      </c>
    </row>
    <row r="107" spans="1:27" s="11" customFormat="1" ht="13.5" customHeight="1" x14ac:dyDescent="0.15">
      <c r="A107" s="5" t="s">
        <v>27</v>
      </c>
      <c r="B107" s="6">
        <v>43671300</v>
      </c>
      <c r="C107" s="5" t="s">
        <v>29</v>
      </c>
      <c r="D107" s="5" t="s">
        <v>454</v>
      </c>
      <c r="E107" s="5" t="s">
        <v>27</v>
      </c>
      <c r="F107" s="5" t="s">
        <v>455</v>
      </c>
      <c r="G107" s="5" t="s">
        <v>450</v>
      </c>
      <c r="H107" s="5" t="s">
        <v>61</v>
      </c>
      <c r="I107" s="5" t="s">
        <v>456</v>
      </c>
      <c r="J107" s="5" t="s">
        <v>34</v>
      </c>
      <c r="K107" s="5">
        <v>2167674</v>
      </c>
      <c r="L107" s="5" t="s">
        <v>457</v>
      </c>
      <c r="M107" s="5" t="s">
        <v>36</v>
      </c>
      <c r="N107" s="5" t="s">
        <v>458</v>
      </c>
      <c r="O107" s="5">
        <v>2</v>
      </c>
      <c r="P107" s="5" t="s">
        <v>37</v>
      </c>
      <c r="Q107" s="9">
        <f xml:space="preserve"> DATEDIF(DATE(1969,7,2),DATE(2020,1,22),"y")</f>
        <v>50</v>
      </c>
      <c r="R107" s="5" t="s">
        <v>29</v>
      </c>
      <c r="S107" s="5" t="s">
        <v>29</v>
      </c>
      <c r="T107" s="5" t="s">
        <v>29</v>
      </c>
      <c r="U107" s="10">
        <v>697</v>
      </c>
      <c r="V107" s="5" t="s">
        <v>38</v>
      </c>
      <c r="W107" s="5">
        <v>2167674</v>
      </c>
      <c r="X107" s="5" t="s">
        <v>455</v>
      </c>
      <c r="Y107" s="5" t="s">
        <v>458</v>
      </c>
      <c r="Z107" s="5" t="s">
        <v>457</v>
      </c>
      <c r="AA107" s="5" t="s">
        <v>457</v>
      </c>
    </row>
    <row r="108" spans="1:27" s="28" customFormat="1" ht="13.5" customHeight="1" x14ac:dyDescent="0.15">
      <c r="A108" s="23"/>
      <c r="B108" s="24"/>
      <c r="C108" s="23"/>
      <c r="D108" s="23"/>
      <c r="E108" s="23"/>
      <c r="F108" s="23"/>
      <c r="G108" s="37"/>
      <c r="H108" s="37"/>
      <c r="I108" s="23"/>
      <c r="J108" s="23"/>
      <c r="K108" s="23"/>
      <c r="L108" s="23"/>
      <c r="M108" s="23"/>
      <c r="N108" s="23"/>
      <c r="O108" s="23"/>
      <c r="P108" s="23"/>
      <c r="Q108" s="26"/>
      <c r="R108" s="23"/>
      <c r="S108" s="23"/>
      <c r="T108" s="23"/>
      <c r="U108" s="27"/>
      <c r="V108" s="23"/>
      <c r="W108" s="23"/>
      <c r="X108" s="23"/>
      <c r="Y108" s="23"/>
      <c r="Z108" s="23"/>
      <c r="AA108" s="23"/>
    </row>
    <row r="109" spans="1:27" s="36" customFormat="1" ht="13.5" customHeight="1" x14ac:dyDescent="0.15">
      <c r="A109" s="30" t="s">
        <v>27</v>
      </c>
      <c r="B109" s="31">
        <v>98587357</v>
      </c>
      <c r="C109" s="30" t="s">
        <v>29</v>
      </c>
      <c r="D109" s="30" t="s">
        <v>459</v>
      </c>
      <c r="E109" s="30" t="s">
        <v>27</v>
      </c>
      <c r="F109" s="30" t="s">
        <v>460</v>
      </c>
      <c r="G109" s="30" t="s">
        <v>461</v>
      </c>
      <c r="H109" s="30" t="s">
        <v>32</v>
      </c>
      <c r="I109" s="30" t="s">
        <v>462</v>
      </c>
      <c r="J109" s="30" t="s">
        <v>32</v>
      </c>
      <c r="K109" s="30">
        <v>2758580</v>
      </c>
      <c r="L109" s="30" t="s">
        <v>463</v>
      </c>
      <c r="M109" s="30" t="s">
        <v>36</v>
      </c>
      <c r="N109" s="30" t="s">
        <v>464</v>
      </c>
      <c r="O109" s="30" t="s">
        <v>29</v>
      </c>
      <c r="P109" s="30" t="s">
        <v>50</v>
      </c>
      <c r="Q109" s="34">
        <f xml:space="preserve"> DATEDIF(DATE(1972,6,16),DATE(2020,1,22),"y")</f>
        <v>47</v>
      </c>
      <c r="R109" s="30" t="s">
        <v>29</v>
      </c>
      <c r="S109" s="30" t="s">
        <v>29</v>
      </c>
      <c r="T109" s="30" t="s">
        <v>29</v>
      </c>
      <c r="U109" s="35">
        <v>2599</v>
      </c>
      <c r="V109" s="30" t="s">
        <v>38</v>
      </c>
      <c r="W109" s="30">
        <v>2758580</v>
      </c>
      <c r="X109" s="30">
        <v>2758580</v>
      </c>
      <c r="Y109" s="30" t="s">
        <v>464</v>
      </c>
      <c r="Z109" s="30" t="s">
        <v>465</v>
      </c>
      <c r="AA109" s="30" t="s">
        <v>465</v>
      </c>
    </row>
    <row r="110" spans="1:27" s="21" customFormat="1" ht="13.5" customHeight="1" x14ac:dyDescent="0.15">
      <c r="A110" s="17"/>
      <c r="B110" s="18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9"/>
      <c r="R110" s="17"/>
      <c r="S110" s="17"/>
      <c r="T110" s="17"/>
      <c r="U110" s="20"/>
      <c r="V110" s="17"/>
      <c r="W110" s="17"/>
      <c r="X110" s="17"/>
      <c r="Y110" s="17"/>
      <c r="Z110" s="17"/>
      <c r="AA110" s="17"/>
    </row>
    <row r="111" spans="1:27" s="11" customFormat="1" ht="13.5" customHeight="1" x14ac:dyDescent="0.15">
      <c r="A111" s="5" t="s">
        <v>27</v>
      </c>
      <c r="B111" s="6" t="s">
        <v>466</v>
      </c>
      <c r="C111" s="5" t="s">
        <v>29</v>
      </c>
      <c r="D111" s="5" t="s">
        <v>467</v>
      </c>
      <c r="E111" s="5" t="s">
        <v>27</v>
      </c>
      <c r="F111" s="5">
        <v>5581530</v>
      </c>
      <c r="G111" s="5" t="s">
        <v>468</v>
      </c>
      <c r="H111" s="5" t="s">
        <v>182</v>
      </c>
      <c r="I111" s="5" t="s">
        <v>469</v>
      </c>
      <c r="J111" s="5">
        <v>2840</v>
      </c>
      <c r="K111" s="5" t="s">
        <v>29</v>
      </c>
      <c r="L111" s="5" t="s">
        <v>470</v>
      </c>
      <c r="M111" s="5" t="s">
        <v>36</v>
      </c>
      <c r="N111" s="5" t="s">
        <v>471</v>
      </c>
      <c r="O111" s="5" t="s">
        <v>29</v>
      </c>
      <c r="P111" s="5" t="s">
        <v>50</v>
      </c>
      <c r="Q111" s="9">
        <f xml:space="preserve"> DATEDIF(DATE(1962,11,15),DATE(2020,1,22),"y")</f>
        <v>57</v>
      </c>
      <c r="R111" s="5" t="s">
        <v>29</v>
      </c>
      <c r="S111" s="5" t="s">
        <v>29</v>
      </c>
      <c r="T111" s="5" t="s">
        <v>29</v>
      </c>
      <c r="U111" s="10">
        <v>329</v>
      </c>
      <c r="V111" s="5" t="s">
        <v>38</v>
      </c>
      <c r="W111" s="5" t="s">
        <v>29</v>
      </c>
      <c r="X111" s="5">
        <v>5581530</v>
      </c>
      <c r="Y111" s="5" t="s">
        <v>471</v>
      </c>
      <c r="Z111" s="5" t="s">
        <v>472</v>
      </c>
      <c r="AA111" s="5" t="s">
        <v>473</v>
      </c>
    </row>
    <row r="112" spans="1:27" s="11" customFormat="1" ht="13.5" customHeight="1" x14ac:dyDescent="0.15">
      <c r="A112" s="5" t="s">
        <v>27</v>
      </c>
      <c r="B112" s="6" t="s">
        <v>474</v>
      </c>
      <c r="C112" s="5" t="s">
        <v>29</v>
      </c>
      <c r="D112" s="5" t="s">
        <v>475</v>
      </c>
      <c r="E112" s="5" t="s">
        <v>27</v>
      </c>
      <c r="F112" s="5">
        <v>5092466</v>
      </c>
      <c r="G112" s="5" t="s">
        <v>476</v>
      </c>
      <c r="H112" s="5" t="s">
        <v>61</v>
      </c>
      <c r="I112" s="5" t="s">
        <v>477</v>
      </c>
      <c r="J112" s="5" t="s">
        <v>34</v>
      </c>
      <c r="K112" s="5">
        <v>4443882</v>
      </c>
      <c r="L112" s="5" t="s">
        <v>478</v>
      </c>
      <c r="M112" s="5" t="s">
        <v>36</v>
      </c>
      <c r="N112" s="5" t="s">
        <v>479</v>
      </c>
      <c r="O112" s="5" t="s">
        <v>29</v>
      </c>
      <c r="P112" s="5" t="s">
        <v>50</v>
      </c>
      <c r="Q112" s="9">
        <f xml:space="preserve"> DATEDIF(DATE(1985,6,27),DATE(2020,1,22),"y")</f>
        <v>34</v>
      </c>
      <c r="R112" s="5" t="s">
        <v>29</v>
      </c>
      <c r="S112" s="5" t="s">
        <v>29</v>
      </c>
      <c r="T112" s="5" t="s">
        <v>29</v>
      </c>
      <c r="U112" s="10">
        <v>1869</v>
      </c>
      <c r="V112" s="5" t="s">
        <v>38</v>
      </c>
      <c r="W112" s="5">
        <v>4443882</v>
      </c>
      <c r="X112" s="5">
        <v>5092466</v>
      </c>
      <c r="Y112" s="5" t="s">
        <v>479</v>
      </c>
      <c r="Z112" s="5" t="s">
        <v>478</v>
      </c>
      <c r="AA112" s="5" t="s">
        <v>480</v>
      </c>
    </row>
    <row r="113" spans="1:27" s="21" customFormat="1" ht="13.5" customHeight="1" x14ac:dyDescent="0.15">
      <c r="A113" s="17"/>
      <c r="B113" s="18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9"/>
      <c r="R113" s="17"/>
      <c r="S113" s="17"/>
      <c r="T113" s="17"/>
      <c r="U113" s="20"/>
      <c r="V113" s="17"/>
      <c r="W113" s="17"/>
      <c r="X113" s="17"/>
      <c r="Y113" s="17"/>
      <c r="Z113" s="17"/>
      <c r="AA113" s="17"/>
    </row>
    <row r="114" spans="1:27" s="11" customFormat="1" ht="13.5" customHeight="1" x14ac:dyDescent="0.15">
      <c r="A114" s="5" t="s">
        <v>27</v>
      </c>
      <c r="B114" s="6" t="s">
        <v>481</v>
      </c>
      <c r="C114" s="5" t="s">
        <v>29</v>
      </c>
      <c r="D114" s="5" t="s">
        <v>482</v>
      </c>
      <c r="E114" s="5" t="s">
        <v>27</v>
      </c>
      <c r="F114" s="5">
        <v>4223553</v>
      </c>
      <c r="G114" s="5" t="s">
        <v>483</v>
      </c>
      <c r="H114" s="5" t="s">
        <v>61</v>
      </c>
      <c r="I114" s="5" t="s">
        <v>484</v>
      </c>
      <c r="J114" s="5" t="s">
        <v>34</v>
      </c>
      <c r="K114" s="5">
        <v>4480520</v>
      </c>
      <c r="L114" s="5" t="s">
        <v>485</v>
      </c>
      <c r="M114" s="5" t="s">
        <v>36</v>
      </c>
      <c r="N114" s="5">
        <v>3148866686</v>
      </c>
      <c r="O114" s="5" t="s">
        <v>29</v>
      </c>
      <c r="P114" s="5" t="s">
        <v>50</v>
      </c>
      <c r="Q114" s="9">
        <f xml:space="preserve"> DATEDIF(DATE(1974,6,17),DATE(2020,1,22),"y")</f>
        <v>45</v>
      </c>
      <c r="R114" s="5" t="s">
        <v>29</v>
      </c>
      <c r="S114" s="5" t="s">
        <v>29</v>
      </c>
      <c r="T114" s="5" t="s">
        <v>29</v>
      </c>
      <c r="U114" s="10">
        <v>617</v>
      </c>
      <c r="V114" s="5" t="s">
        <v>38</v>
      </c>
      <c r="W114" s="5">
        <v>4480520</v>
      </c>
      <c r="X114" s="5">
        <v>4223553</v>
      </c>
      <c r="Y114" s="5">
        <v>3148866686</v>
      </c>
      <c r="Z114" s="5" t="s">
        <v>485</v>
      </c>
      <c r="AA114" s="5" t="s">
        <v>486</v>
      </c>
    </row>
    <row r="115" spans="1:27" s="21" customFormat="1" ht="13.5" customHeight="1" x14ac:dyDescent="0.15">
      <c r="A115" s="17"/>
      <c r="B115" s="18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9"/>
      <c r="R115" s="17"/>
      <c r="S115" s="17"/>
      <c r="T115" s="17"/>
      <c r="U115" s="20"/>
      <c r="V115" s="17"/>
      <c r="W115" s="17"/>
      <c r="X115" s="17"/>
      <c r="Y115" s="17"/>
      <c r="Z115" s="17"/>
      <c r="AA115" s="17"/>
    </row>
    <row r="116" spans="1:27" s="11" customFormat="1" ht="13.5" customHeight="1" x14ac:dyDescent="0.2">
      <c r="A116" s="5" t="s">
        <v>27</v>
      </c>
      <c r="B116" s="6" t="s">
        <v>487</v>
      </c>
      <c r="C116" s="5" t="s">
        <v>29</v>
      </c>
      <c r="D116" s="5" t="s">
        <v>488</v>
      </c>
      <c r="E116" s="5" t="s">
        <v>27</v>
      </c>
      <c r="F116" s="5">
        <v>4954149</v>
      </c>
      <c r="G116" s="5" t="s">
        <v>489</v>
      </c>
      <c r="H116" s="5" t="s">
        <v>32</v>
      </c>
      <c r="I116" s="5" t="s">
        <v>490</v>
      </c>
      <c r="J116" s="5" t="s">
        <v>34</v>
      </c>
      <c r="K116" s="5">
        <v>4954149</v>
      </c>
      <c r="L116" s="5" t="s">
        <v>491</v>
      </c>
      <c r="M116" s="5" t="s">
        <v>36</v>
      </c>
      <c r="N116" s="5" t="s">
        <v>492</v>
      </c>
      <c r="O116" s="5"/>
      <c r="P116" s="5" t="s">
        <v>50</v>
      </c>
      <c r="Q116" s="9">
        <f xml:space="preserve"> DATEDIF(DATE(1963,5,12),DATE(2020,1,22),"y")</f>
        <v>56</v>
      </c>
      <c r="R116" s="5" t="s">
        <v>29</v>
      </c>
      <c r="S116" s="5" t="s">
        <v>29</v>
      </c>
      <c r="T116" s="5" t="s">
        <v>29</v>
      </c>
      <c r="U116" s="10">
        <v>2888</v>
      </c>
      <c r="V116" s="5" t="s">
        <v>38</v>
      </c>
      <c r="W116" s="5">
        <v>4954149</v>
      </c>
      <c r="X116" s="5" t="s">
        <v>493</v>
      </c>
      <c r="Y116" s="5">
        <v>3224001721</v>
      </c>
      <c r="Z116" s="5" t="s">
        <v>491</v>
      </c>
      <c r="AA116" s="8" t="s">
        <v>494</v>
      </c>
    </row>
    <row r="117" spans="1:27" s="11" customFormat="1" ht="13.5" customHeight="1" x14ac:dyDescent="0.2">
      <c r="A117" s="5" t="s">
        <v>116</v>
      </c>
      <c r="B117" s="6" t="s">
        <v>495</v>
      </c>
      <c r="C117" s="5" t="s">
        <v>119</v>
      </c>
      <c r="D117" s="5" t="s">
        <v>496</v>
      </c>
      <c r="E117" s="5" t="s">
        <v>29</v>
      </c>
      <c r="F117" s="7">
        <v>4446408</v>
      </c>
      <c r="G117" s="7" t="s">
        <v>497</v>
      </c>
      <c r="H117" s="7" t="s">
        <v>32</v>
      </c>
      <c r="I117" s="5" t="s">
        <v>498</v>
      </c>
      <c r="J117" s="5" t="s">
        <v>34</v>
      </c>
      <c r="K117" s="5" t="s">
        <v>499</v>
      </c>
      <c r="L117" s="5" t="s">
        <v>500</v>
      </c>
      <c r="M117" s="5" t="s">
        <v>36</v>
      </c>
      <c r="N117" s="5" t="s">
        <v>501</v>
      </c>
      <c r="O117" s="5" t="s">
        <v>29</v>
      </c>
      <c r="P117" s="5" t="s">
        <v>50</v>
      </c>
      <c r="Q117" s="9"/>
      <c r="R117" s="5" t="s">
        <v>29</v>
      </c>
      <c r="S117" s="5" t="s">
        <v>29</v>
      </c>
      <c r="T117" s="5" t="s">
        <v>29</v>
      </c>
      <c r="U117" s="10">
        <v>1492</v>
      </c>
      <c r="V117" s="5" t="s">
        <v>38</v>
      </c>
      <c r="W117" s="5" t="s">
        <v>499</v>
      </c>
      <c r="X117" s="5">
        <v>4446408</v>
      </c>
      <c r="Y117" s="5" t="s">
        <v>501</v>
      </c>
      <c r="Z117" s="5" t="s">
        <v>500</v>
      </c>
      <c r="AA117" s="8" t="s">
        <v>502</v>
      </c>
    </row>
    <row r="118" spans="1:27" s="28" customFormat="1" ht="13.5" customHeight="1" x14ac:dyDescent="0.15">
      <c r="A118" s="23"/>
      <c r="B118" s="24"/>
      <c r="C118" s="23"/>
      <c r="D118" s="23"/>
      <c r="E118" s="23"/>
      <c r="F118" s="37"/>
      <c r="G118" s="37"/>
      <c r="H118" s="23"/>
      <c r="I118" s="23"/>
      <c r="J118" s="23"/>
      <c r="K118" s="23"/>
      <c r="L118" s="23"/>
      <c r="M118" s="23"/>
      <c r="N118" s="23"/>
      <c r="O118" s="23"/>
      <c r="P118" s="23"/>
      <c r="Q118" s="26"/>
      <c r="R118" s="23"/>
      <c r="S118" s="23"/>
      <c r="T118" s="23"/>
      <c r="U118" s="27"/>
      <c r="V118" s="23"/>
      <c r="W118" s="23"/>
      <c r="X118" s="23"/>
      <c r="Y118" s="23"/>
      <c r="Z118" s="23"/>
      <c r="AA118" s="23"/>
    </row>
    <row r="119" spans="1:27" s="28" customFormat="1" ht="13.5" customHeight="1" x14ac:dyDescent="0.2">
      <c r="A119" s="23"/>
      <c r="B119" s="24"/>
      <c r="C119" s="23"/>
      <c r="D119" s="23"/>
      <c r="E119" s="23"/>
      <c r="F119" s="37"/>
      <c r="G119" s="37"/>
      <c r="H119" s="37"/>
      <c r="I119" s="23"/>
      <c r="J119" s="23"/>
      <c r="K119" s="23"/>
      <c r="L119" s="44"/>
      <c r="M119" s="23"/>
      <c r="N119" s="23"/>
      <c r="O119" s="23"/>
      <c r="P119" s="23"/>
      <c r="Q119" s="26"/>
      <c r="R119" s="23"/>
      <c r="S119" s="23"/>
      <c r="T119" s="23"/>
      <c r="U119" s="27"/>
      <c r="V119" s="23"/>
      <c r="W119" s="23"/>
      <c r="X119" s="23"/>
      <c r="Y119" s="23"/>
      <c r="Z119" s="23"/>
      <c r="AA119" s="23"/>
    </row>
    <row r="120" spans="1:27" s="21" customFormat="1" ht="13.5" customHeight="1" x14ac:dyDescent="0.15">
      <c r="A120" s="17"/>
      <c r="B120" s="18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9"/>
      <c r="R120" s="17"/>
      <c r="S120" s="17"/>
      <c r="T120" s="17"/>
      <c r="U120" s="20"/>
      <c r="V120" s="17"/>
      <c r="W120" s="17"/>
      <c r="X120" s="17"/>
      <c r="Y120" s="17"/>
      <c r="Z120" s="17"/>
      <c r="AA120" s="17"/>
    </row>
    <row r="121" spans="1:27" s="11" customFormat="1" ht="13.5" customHeight="1" x14ac:dyDescent="0.15">
      <c r="A121" s="5" t="s">
        <v>116</v>
      </c>
      <c r="B121" s="6" t="s">
        <v>503</v>
      </c>
      <c r="C121" s="5" t="s">
        <v>419</v>
      </c>
      <c r="D121" s="5" t="s">
        <v>504</v>
      </c>
      <c r="E121" s="5" t="s">
        <v>29</v>
      </c>
      <c r="F121" s="7">
        <v>3170850</v>
      </c>
      <c r="G121" s="7" t="s">
        <v>505</v>
      </c>
      <c r="H121" s="7" t="s">
        <v>34</v>
      </c>
      <c r="I121" s="5" t="s">
        <v>506</v>
      </c>
      <c r="J121" s="5" t="s">
        <v>253</v>
      </c>
      <c r="K121" s="5" t="s">
        <v>507</v>
      </c>
      <c r="L121" s="5" t="s">
        <v>508</v>
      </c>
      <c r="M121" s="5" t="s">
        <v>36</v>
      </c>
      <c r="N121" s="5" t="s">
        <v>509</v>
      </c>
      <c r="O121" s="5">
        <v>5</v>
      </c>
      <c r="P121" s="5" t="s">
        <v>50</v>
      </c>
      <c r="Q121" s="9"/>
      <c r="R121" s="5" t="s">
        <v>29</v>
      </c>
      <c r="S121" s="5" t="s">
        <v>29</v>
      </c>
      <c r="T121" s="5" t="s">
        <v>29</v>
      </c>
      <c r="U121" s="10">
        <v>1407</v>
      </c>
      <c r="V121" s="5" t="s">
        <v>38</v>
      </c>
      <c r="W121" s="5" t="s">
        <v>507</v>
      </c>
      <c r="X121" s="5">
        <v>3170850</v>
      </c>
      <c r="Y121" s="5" t="s">
        <v>509</v>
      </c>
      <c r="Z121" s="5" t="s">
        <v>508</v>
      </c>
      <c r="AA121" s="5" t="s">
        <v>510</v>
      </c>
    </row>
    <row r="122" spans="1:27" s="11" customFormat="1" ht="13.5" customHeight="1" x14ac:dyDescent="0.15">
      <c r="A122" s="5" t="s">
        <v>116</v>
      </c>
      <c r="B122" s="6" t="s">
        <v>511</v>
      </c>
      <c r="C122" s="5" t="s">
        <v>135</v>
      </c>
      <c r="D122" s="67" t="s">
        <v>512</v>
      </c>
      <c r="E122" s="5" t="s">
        <v>29</v>
      </c>
      <c r="F122" s="5">
        <v>4060082</v>
      </c>
      <c r="G122" s="5" t="s">
        <v>513</v>
      </c>
      <c r="H122" s="5" t="s">
        <v>224</v>
      </c>
      <c r="I122" s="5" t="s">
        <v>514</v>
      </c>
      <c r="J122" s="5" t="s">
        <v>224</v>
      </c>
      <c r="K122" s="5" t="s">
        <v>515</v>
      </c>
      <c r="L122" s="5" t="s">
        <v>516</v>
      </c>
      <c r="M122" s="5" t="s">
        <v>36</v>
      </c>
      <c r="N122" s="5" t="s">
        <v>29</v>
      </c>
      <c r="O122" s="5">
        <v>2</v>
      </c>
      <c r="P122" s="5" t="s">
        <v>50</v>
      </c>
      <c r="Q122" s="9"/>
      <c r="R122" s="5" t="s">
        <v>29</v>
      </c>
      <c r="S122" s="5" t="s">
        <v>29</v>
      </c>
      <c r="T122" s="5" t="s">
        <v>29</v>
      </c>
      <c r="U122" s="10">
        <v>2405</v>
      </c>
      <c r="V122" s="5" t="s">
        <v>38</v>
      </c>
      <c r="W122" s="5" t="s">
        <v>515</v>
      </c>
      <c r="X122" s="5" t="s">
        <v>515</v>
      </c>
      <c r="Y122" s="5" t="s">
        <v>29</v>
      </c>
      <c r="Z122" s="5" t="s">
        <v>516</v>
      </c>
      <c r="AA122" s="5" t="s">
        <v>516</v>
      </c>
    </row>
    <row r="123" spans="1:27" s="28" customFormat="1" ht="13.5" customHeight="1" x14ac:dyDescent="0.15">
      <c r="A123" s="23"/>
      <c r="B123" s="24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6"/>
      <c r="R123" s="23"/>
      <c r="S123" s="23"/>
      <c r="T123" s="23"/>
      <c r="U123" s="27"/>
      <c r="V123" s="23"/>
      <c r="W123" s="23"/>
      <c r="X123" s="23"/>
      <c r="Y123" s="23"/>
      <c r="Z123" s="23"/>
      <c r="AA123" s="23"/>
    </row>
    <row r="124" spans="1:27" s="28" customFormat="1" ht="13.5" customHeight="1" x14ac:dyDescent="0.15">
      <c r="A124" s="23"/>
      <c r="B124" s="24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6"/>
      <c r="R124" s="23"/>
      <c r="S124" s="23"/>
      <c r="T124" s="23"/>
      <c r="U124" s="27"/>
      <c r="V124" s="23"/>
      <c r="W124" s="23"/>
      <c r="X124" s="23"/>
      <c r="Y124" s="23"/>
      <c r="Z124" s="23"/>
      <c r="AA124" s="23"/>
    </row>
    <row r="125" spans="1:27" s="11" customFormat="1" ht="13.5" customHeight="1" x14ac:dyDescent="0.15">
      <c r="A125" s="5" t="s">
        <v>27</v>
      </c>
      <c r="B125" s="6" t="s">
        <v>517</v>
      </c>
      <c r="C125" s="5" t="s">
        <v>29</v>
      </c>
      <c r="D125" s="5" t="s">
        <v>518</v>
      </c>
      <c r="E125" s="5" t="s">
        <v>27</v>
      </c>
      <c r="F125" s="5" t="s">
        <v>519</v>
      </c>
      <c r="G125" s="5" t="s">
        <v>520</v>
      </c>
      <c r="H125" s="5" t="s">
        <v>32</v>
      </c>
      <c r="I125" s="5" t="s">
        <v>29</v>
      </c>
      <c r="J125" s="5" t="s">
        <v>29</v>
      </c>
      <c r="K125" s="5" t="s">
        <v>29</v>
      </c>
      <c r="L125" s="5" t="s">
        <v>29</v>
      </c>
      <c r="M125" s="5" t="s">
        <v>36</v>
      </c>
      <c r="N125" s="5" t="s">
        <v>521</v>
      </c>
      <c r="O125" s="5">
        <v>4</v>
      </c>
      <c r="P125" s="5" t="s">
        <v>50</v>
      </c>
      <c r="Q125" s="9">
        <f xml:space="preserve"> DATEDIF(DATE(1962,7,17),DATE(2020,1,22),"y")</f>
        <v>57</v>
      </c>
      <c r="R125" s="5" t="s">
        <v>29</v>
      </c>
      <c r="S125" s="5" t="s">
        <v>29</v>
      </c>
      <c r="T125" s="5" t="s">
        <v>29</v>
      </c>
      <c r="U125" s="10">
        <v>3023</v>
      </c>
      <c r="V125" s="5" t="s">
        <v>38</v>
      </c>
      <c r="W125" s="5" t="s">
        <v>29</v>
      </c>
      <c r="X125" s="5" t="s">
        <v>519</v>
      </c>
      <c r="Y125" s="5" t="s">
        <v>521</v>
      </c>
      <c r="Z125" s="5" t="s">
        <v>29</v>
      </c>
      <c r="AA125" s="5" t="s">
        <v>522</v>
      </c>
    </row>
    <row r="126" spans="1:27" s="11" customFormat="1" ht="13.5" customHeight="1" x14ac:dyDescent="0.2">
      <c r="A126" s="5" t="s">
        <v>27</v>
      </c>
      <c r="B126" s="6" t="s">
        <v>523</v>
      </c>
      <c r="C126" s="5" t="s">
        <v>29</v>
      </c>
      <c r="D126" s="5" t="s">
        <v>524</v>
      </c>
      <c r="E126" s="5" t="s">
        <v>27</v>
      </c>
      <c r="F126" s="5" t="s">
        <v>525</v>
      </c>
      <c r="G126" s="5" t="s">
        <v>526</v>
      </c>
      <c r="H126" s="5" t="s">
        <v>61</v>
      </c>
      <c r="I126" s="5" t="s">
        <v>527</v>
      </c>
      <c r="J126" s="5" t="s">
        <v>34</v>
      </c>
      <c r="K126" s="5">
        <v>2780388</v>
      </c>
      <c r="L126" s="8" t="s">
        <v>528</v>
      </c>
      <c r="M126" s="5" t="s">
        <v>36</v>
      </c>
      <c r="N126" s="8">
        <v>3007820079</v>
      </c>
      <c r="O126" s="5" t="s">
        <v>29</v>
      </c>
      <c r="P126" s="5" t="s">
        <v>37</v>
      </c>
      <c r="Q126" s="9">
        <f xml:space="preserve"> DATEDIF(DATE(1920,11,9),DATE(2020,1,22),"y")</f>
        <v>99</v>
      </c>
      <c r="R126" s="5" t="s">
        <v>29</v>
      </c>
      <c r="S126" s="5" t="s">
        <v>29</v>
      </c>
      <c r="T126" s="5" t="s">
        <v>29</v>
      </c>
      <c r="U126" s="10">
        <v>1995</v>
      </c>
      <c r="V126" s="5" t="s">
        <v>65</v>
      </c>
      <c r="W126" s="5">
        <v>2780388</v>
      </c>
      <c r="X126" s="5" t="s">
        <v>525</v>
      </c>
      <c r="Y126" s="5">
        <v>3007820079</v>
      </c>
      <c r="Z126" s="8" t="s">
        <v>528</v>
      </c>
      <c r="AA126" s="8" t="s">
        <v>529</v>
      </c>
    </row>
    <row r="127" spans="1:27" s="11" customFormat="1" ht="13.5" customHeight="1" x14ac:dyDescent="0.15">
      <c r="A127" s="5" t="s">
        <v>27</v>
      </c>
      <c r="B127" s="6">
        <v>71575649</v>
      </c>
      <c r="C127" s="5" t="s">
        <v>29</v>
      </c>
      <c r="D127" s="5" t="s">
        <v>530</v>
      </c>
      <c r="E127" s="5" t="s">
        <v>27</v>
      </c>
      <c r="F127" s="5" t="s">
        <v>531</v>
      </c>
      <c r="G127" s="5" t="s">
        <v>532</v>
      </c>
      <c r="H127" s="5" t="s">
        <v>61</v>
      </c>
      <c r="I127" s="5" t="s">
        <v>533</v>
      </c>
      <c r="J127" s="5" t="s">
        <v>34</v>
      </c>
      <c r="K127" s="5">
        <v>2695618</v>
      </c>
      <c r="L127" s="5" t="s">
        <v>534</v>
      </c>
      <c r="M127" s="5" t="s">
        <v>36</v>
      </c>
      <c r="N127" s="5" t="s">
        <v>535</v>
      </c>
      <c r="O127" s="5" t="s">
        <v>29</v>
      </c>
      <c r="P127" s="5" t="s">
        <v>50</v>
      </c>
      <c r="Q127" s="9">
        <f xml:space="preserve"> DATEDIF(DATE(1959,10,16),DATE(2020,1,22),"y")</f>
        <v>60</v>
      </c>
      <c r="R127" s="5" t="s">
        <v>29</v>
      </c>
      <c r="S127" s="5" t="s">
        <v>29</v>
      </c>
      <c r="T127" s="5" t="s">
        <v>29</v>
      </c>
      <c r="U127" s="10">
        <v>2613</v>
      </c>
      <c r="V127" s="5" t="s">
        <v>38</v>
      </c>
      <c r="W127" s="5">
        <v>2695618</v>
      </c>
      <c r="X127" s="5" t="s">
        <v>531</v>
      </c>
      <c r="Y127" s="5" t="s">
        <v>535</v>
      </c>
      <c r="Z127" s="5" t="s">
        <v>534</v>
      </c>
      <c r="AA127" s="5" t="s">
        <v>534</v>
      </c>
    </row>
    <row r="128" spans="1:27" s="21" customFormat="1" ht="13.5" customHeight="1" x14ac:dyDescent="0.15">
      <c r="A128" s="17"/>
      <c r="B128" s="18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9"/>
      <c r="R128" s="17"/>
      <c r="S128" s="17"/>
      <c r="T128" s="17"/>
      <c r="U128" s="20"/>
      <c r="V128" s="17"/>
      <c r="W128" s="17"/>
      <c r="X128" s="17"/>
      <c r="Y128" s="17"/>
      <c r="Z128" s="17"/>
      <c r="AA128" s="17"/>
    </row>
    <row r="129" spans="1:27" s="21" customFormat="1" ht="13.5" customHeight="1" x14ac:dyDescent="0.15">
      <c r="A129" s="17"/>
      <c r="B129" s="18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9"/>
      <c r="R129" s="17"/>
      <c r="S129" s="17"/>
      <c r="T129" s="17"/>
      <c r="U129" s="20"/>
      <c r="V129" s="17"/>
      <c r="W129" s="17"/>
      <c r="X129" s="17"/>
      <c r="Y129" s="17"/>
      <c r="Z129" s="17"/>
      <c r="AA129" s="17"/>
    </row>
    <row r="130" spans="1:27" s="11" customFormat="1" ht="13.5" customHeight="1" x14ac:dyDescent="0.2">
      <c r="A130" s="5" t="s">
        <v>27</v>
      </c>
      <c r="B130" s="6" t="s">
        <v>536</v>
      </c>
      <c r="C130" s="5" t="s">
        <v>29</v>
      </c>
      <c r="D130" s="5" t="s">
        <v>537</v>
      </c>
      <c r="E130" s="5" t="s">
        <v>27</v>
      </c>
      <c r="F130" s="5" t="s">
        <v>538</v>
      </c>
      <c r="G130" s="5" t="s">
        <v>539</v>
      </c>
      <c r="H130" s="5" t="s">
        <v>32</v>
      </c>
      <c r="I130" s="5" t="s">
        <v>540</v>
      </c>
      <c r="J130" s="5" t="s">
        <v>34</v>
      </c>
      <c r="K130" s="5">
        <v>3198700</v>
      </c>
      <c r="L130" s="5" t="s">
        <v>541</v>
      </c>
      <c r="M130" s="5" t="s">
        <v>36</v>
      </c>
      <c r="N130" s="5">
        <v>3214658697</v>
      </c>
      <c r="O130" s="5" t="s">
        <v>29</v>
      </c>
      <c r="P130" s="5" t="s">
        <v>50</v>
      </c>
      <c r="Q130" s="9">
        <f xml:space="preserve"> DATEDIF(DATE(1963,5,22),DATE(2020,1,22),"y")</f>
        <v>56</v>
      </c>
      <c r="R130" s="5" t="s">
        <v>29</v>
      </c>
      <c r="S130" s="5" t="s">
        <v>29</v>
      </c>
      <c r="T130" s="5" t="s">
        <v>29</v>
      </c>
      <c r="U130" s="10">
        <v>2471</v>
      </c>
      <c r="V130" s="5" t="s">
        <v>38</v>
      </c>
      <c r="W130" s="5">
        <v>3198700</v>
      </c>
      <c r="X130" s="5" t="s">
        <v>538</v>
      </c>
      <c r="Y130" s="5">
        <v>3214658697</v>
      </c>
      <c r="Z130" s="5" t="s">
        <v>541</v>
      </c>
      <c r="AA130" s="8" t="s">
        <v>542</v>
      </c>
    </row>
    <row r="131" spans="1:27" s="11" customFormat="1" ht="13.5" customHeight="1" x14ac:dyDescent="0.2">
      <c r="A131" s="5" t="s">
        <v>27</v>
      </c>
      <c r="B131" s="6" t="s">
        <v>543</v>
      </c>
      <c r="C131" s="5" t="s">
        <v>29</v>
      </c>
      <c r="D131" s="5" t="s">
        <v>544</v>
      </c>
      <c r="E131" s="5" t="s">
        <v>27</v>
      </c>
      <c r="F131" s="5">
        <v>4799043</v>
      </c>
      <c r="G131" s="5" t="s">
        <v>545</v>
      </c>
      <c r="H131" s="5" t="s">
        <v>61</v>
      </c>
      <c r="I131" s="5" t="s">
        <v>546</v>
      </c>
      <c r="J131" s="5" t="s">
        <v>34</v>
      </c>
      <c r="K131" s="5">
        <v>2308506</v>
      </c>
      <c r="L131" s="5" t="s">
        <v>547</v>
      </c>
      <c r="M131" s="5" t="s">
        <v>36</v>
      </c>
      <c r="N131" s="5">
        <v>3004220868</v>
      </c>
      <c r="O131" s="5">
        <v>4</v>
      </c>
      <c r="P131" s="5" t="s">
        <v>50</v>
      </c>
      <c r="Q131" s="9">
        <f xml:space="preserve"> DATEDIF(DATE(1944,8,12),DATE(2020,1,22),"y")</f>
        <v>75</v>
      </c>
      <c r="R131" s="5" t="s">
        <v>29</v>
      </c>
      <c r="S131" s="5" t="s">
        <v>29</v>
      </c>
      <c r="T131" s="5" t="s">
        <v>29</v>
      </c>
      <c r="U131" s="10">
        <v>188</v>
      </c>
      <c r="V131" s="5" t="s">
        <v>38</v>
      </c>
      <c r="W131" s="5">
        <v>2308506</v>
      </c>
      <c r="X131" s="5">
        <v>4799043</v>
      </c>
      <c r="Y131" s="5">
        <v>3004220868</v>
      </c>
      <c r="Z131" s="8" t="s">
        <v>548</v>
      </c>
      <c r="AA131" s="5" t="s">
        <v>549</v>
      </c>
    </row>
    <row r="132" spans="1:27" s="11" customFormat="1" ht="13.5" customHeight="1" x14ac:dyDescent="0.15">
      <c r="A132" s="5" t="s">
        <v>27</v>
      </c>
      <c r="B132" s="6">
        <v>43427300</v>
      </c>
      <c r="C132" s="5" t="s">
        <v>29</v>
      </c>
      <c r="D132" s="5" t="s">
        <v>550</v>
      </c>
      <c r="E132" s="5" t="s">
        <v>27</v>
      </c>
      <c r="F132" s="5" t="s">
        <v>551</v>
      </c>
      <c r="G132" s="5" t="s">
        <v>552</v>
      </c>
      <c r="H132" s="5" t="s">
        <v>61</v>
      </c>
      <c r="I132" s="5" t="s">
        <v>553</v>
      </c>
      <c r="J132" s="5" t="s">
        <v>32</v>
      </c>
      <c r="K132" s="5">
        <v>2720588</v>
      </c>
      <c r="L132" s="5" t="s">
        <v>554</v>
      </c>
      <c r="M132" s="5" t="s">
        <v>36</v>
      </c>
      <c r="N132" s="5" t="s">
        <v>555</v>
      </c>
      <c r="O132" s="5">
        <v>6</v>
      </c>
      <c r="P132" s="5" t="s">
        <v>37</v>
      </c>
      <c r="Q132" s="9">
        <f xml:space="preserve"> DATEDIF(DATE(1962,9,21),DATE(2020,1,22),"y")</f>
        <v>57</v>
      </c>
      <c r="R132" s="5" t="s">
        <v>29</v>
      </c>
      <c r="S132" s="5" t="s">
        <v>29</v>
      </c>
      <c r="T132" s="5" t="s">
        <v>29</v>
      </c>
      <c r="U132" s="10">
        <v>261</v>
      </c>
      <c r="V132" s="5" t="s">
        <v>38</v>
      </c>
      <c r="W132" s="5">
        <v>2720588</v>
      </c>
      <c r="X132" s="5">
        <v>3134345</v>
      </c>
      <c r="Y132" s="5" t="s">
        <v>555</v>
      </c>
      <c r="Z132" s="5" t="s">
        <v>556</v>
      </c>
      <c r="AA132" s="5" t="s">
        <v>557</v>
      </c>
    </row>
    <row r="133" spans="1:27" s="11" customFormat="1" ht="13.5" customHeight="1" x14ac:dyDescent="0.15">
      <c r="A133" s="5" t="s">
        <v>27</v>
      </c>
      <c r="B133" s="6" t="s">
        <v>558</v>
      </c>
      <c r="C133" s="5" t="s">
        <v>29</v>
      </c>
      <c r="D133" s="5" t="s">
        <v>559</v>
      </c>
      <c r="E133" s="5" t="s">
        <v>27</v>
      </c>
      <c r="F133" s="5" t="s">
        <v>560</v>
      </c>
      <c r="G133" s="5" t="s">
        <v>561</v>
      </c>
      <c r="H133" s="5" t="s">
        <v>32</v>
      </c>
      <c r="I133" s="5" t="s">
        <v>29</v>
      </c>
      <c r="J133" s="5" t="s">
        <v>29</v>
      </c>
      <c r="K133" s="5" t="s">
        <v>29</v>
      </c>
      <c r="L133" s="5" t="s">
        <v>562</v>
      </c>
      <c r="M133" s="5" t="s">
        <v>36</v>
      </c>
      <c r="N133" s="5" t="s">
        <v>563</v>
      </c>
      <c r="O133" s="5" t="s">
        <v>29</v>
      </c>
      <c r="P133" s="5" t="s">
        <v>37</v>
      </c>
      <c r="Q133" s="9">
        <f xml:space="preserve"> DATEDIF(DATE(1957,11,7),DATE(2020,1,22),"y")</f>
        <v>62</v>
      </c>
      <c r="R133" s="5" t="s">
        <v>29</v>
      </c>
      <c r="S133" s="5" t="s">
        <v>29</v>
      </c>
      <c r="T133" s="5" t="s">
        <v>29</v>
      </c>
      <c r="U133" s="10">
        <v>3055</v>
      </c>
      <c r="V133" s="5" t="s">
        <v>38</v>
      </c>
      <c r="W133" s="5" t="s">
        <v>29</v>
      </c>
      <c r="X133" s="5" t="s">
        <v>560</v>
      </c>
      <c r="Y133" s="5" t="s">
        <v>563</v>
      </c>
      <c r="Z133" s="5" t="s">
        <v>562</v>
      </c>
      <c r="AA133" s="5" t="s">
        <v>564</v>
      </c>
    </row>
    <row r="134" spans="1:27" s="11" customFormat="1" ht="13.5" customHeight="1" x14ac:dyDescent="0.2">
      <c r="A134" s="5" t="s">
        <v>27</v>
      </c>
      <c r="B134" s="6" t="s">
        <v>565</v>
      </c>
      <c r="C134" s="5" t="s">
        <v>29</v>
      </c>
      <c r="D134" s="5" t="s">
        <v>566</v>
      </c>
      <c r="E134" s="5" t="s">
        <v>97</v>
      </c>
      <c r="F134" s="5" t="s">
        <v>567</v>
      </c>
      <c r="G134" s="5" t="s">
        <v>568</v>
      </c>
      <c r="H134" s="5" t="s">
        <v>32</v>
      </c>
      <c r="I134" s="5" t="s">
        <v>569</v>
      </c>
      <c r="J134" s="5" t="s">
        <v>32</v>
      </c>
      <c r="K134" s="5">
        <v>4549000</v>
      </c>
      <c r="L134" s="8" t="s">
        <v>570</v>
      </c>
      <c r="M134" s="5" t="s">
        <v>36</v>
      </c>
      <c r="N134" s="5" t="s">
        <v>571</v>
      </c>
      <c r="O134" s="5" t="s">
        <v>29</v>
      </c>
      <c r="P134" s="5" t="s">
        <v>37</v>
      </c>
      <c r="Q134" s="9">
        <f xml:space="preserve"> DATEDIF(DATE(1961,7,21),DATE(2020,1,22),"y")</f>
        <v>58</v>
      </c>
      <c r="R134" s="5" t="s">
        <v>29</v>
      </c>
      <c r="S134" s="5" t="s">
        <v>29</v>
      </c>
      <c r="T134" s="5" t="s">
        <v>29</v>
      </c>
      <c r="U134" s="10">
        <v>2539</v>
      </c>
      <c r="V134" s="5" t="s">
        <v>38</v>
      </c>
      <c r="W134" s="5">
        <v>4549000</v>
      </c>
      <c r="X134" s="5" t="s">
        <v>567</v>
      </c>
      <c r="Y134" s="5" t="s">
        <v>571</v>
      </c>
      <c r="Z134" s="5" t="s">
        <v>570</v>
      </c>
      <c r="AA134" s="5" t="s">
        <v>570</v>
      </c>
    </row>
    <row r="135" spans="1:27" s="21" customFormat="1" ht="13.5" customHeight="1" x14ac:dyDescent="0.15">
      <c r="A135" s="17"/>
      <c r="B135" s="18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9"/>
      <c r="R135" s="17"/>
      <c r="S135" s="17"/>
      <c r="T135" s="17"/>
      <c r="U135" s="20"/>
      <c r="V135" s="17"/>
      <c r="W135" s="17"/>
      <c r="X135" s="17"/>
      <c r="Y135" s="17"/>
      <c r="Z135" s="17"/>
      <c r="AA135" s="17"/>
    </row>
    <row r="136" spans="1:27" s="11" customFormat="1" ht="13.5" customHeight="1" x14ac:dyDescent="0.15">
      <c r="A136" s="5" t="s">
        <v>27</v>
      </c>
      <c r="B136" s="6" t="s">
        <v>572</v>
      </c>
      <c r="C136" s="5" t="s">
        <v>29</v>
      </c>
      <c r="D136" s="5" t="s">
        <v>573</v>
      </c>
      <c r="E136" s="5" t="s">
        <v>97</v>
      </c>
      <c r="F136" s="7">
        <v>2689940</v>
      </c>
      <c r="G136" s="7" t="s">
        <v>574</v>
      </c>
      <c r="H136" s="7" t="s">
        <v>34</v>
      </c>
      <c r="I136" s="5" t="s">
        <v>575</v>
      </c>
      <c r="J136" s="5" t="s">
        <v>34</v>
      </c>
      <c r="K136" s="5">
        <v>4448608</v>
      </c>
      <c r="L136" s="5" t="s">
        <v>576</v>
      </c>
      <c r="M136" s="5" t="s">
        <v>36</v>
      </c>
      <c r="N136" s="5" t="s">
        <v>577</v>
      </c>
      <c r="O136" s="5" t="s">
        <v>29</v>
      </c>
      <c r="P136" s="5" t="s">
        <v>37</v>
      </c>
      <c r="Q136" s="9">
        <f xml:space="preserve"> DATEDIF(DATE(1951,4,27),DATE(2020,1,22),"y")</f>
        <v>68</v>
      </c>
      <c r="R136" s="5" t="s">
        <v>29</v>
      </c>
      <c r="S136" s="5" t="s">
        <v>29</v>
      </c>
      <c r="T136" s="5" t="s">
        <v>29</v>
      </c>
      <c r="U136" s="10">
        <v>2402</v>
      </c>
      <c r="V136" s="5" t="s">
        <v>38</v>
      </c>
      <c r="W136" s="5">
        <v>4448608</v>
      </c>
      <c r="X136" s="5">
        <v>2689940</v>
      </c>
      <c r="Y136" s="5">
        <v>3206728007</v>
      </c>
      <c r="Z136" s="5" t="s">
        <v>576</v>
      </c>
      <c r="AA136" s="5" t="s">
        <v>578</v>
      </c>
    </row>
    <row r="137" spans="1:27" s="11" customFormat="1" ht="13.5" customHeight="1" x14ac:dyDescent="0.15">
      <c r="A137" s="5" t="s">
        <v>27</v>
      </c>
      <c r="B137" s="6" t="s">
        <v>579</v>
      </c>
      <c r="C137" s="5" t="s">
        <v>29</v>
      </c>
      <c r="D137" s="5" t="s">
        <v>580</v>
      </c>
      <c r="E137" s="5" t="s">
        <v>27</v>
      </c>
      <c r="F137" s="5">
        <v>3542933</v>
      </c>
      <c r="G137" s="5" t="s">
        <v>581</v>
      </c>
      <c r="H137" s="5" t="s">
        <v>61</v>
      </c>
      <c r="I137" s="5" t="s">
        <v>581</v>
      </c>
      <c r="J137" s="5" t="s">
        <v>34</v>
      </c>
      <c r="K137" s="5" t="s">
        <v>582</v>
      </c>
      <c r="L137" s="5" t="s">
        <v>583</v>
      </c>
      <c r="M137" s="5" t="s">
        <v>36</v>
      </c>
      <c r="N137" s="5" t="s">
        <v>584</v>
      </c>
      <c r="O137" s="5">
        <v>5</v>
      </c>
      <c r="P137" s="5" t="s">
        <v>37</v>
      </c>
      <c r="Q137" s="9">
        <f xml:space="preserve"> DATEDIF(DATE(1952,3,17),DATE(2020,1,22),"y")</f>
        <v>67</v>
      </c>
      <c r="R137" s="5" t="s">
        <v>29</v>
      </c>
      <c r="S137" s="5" t="s">
        <v>29</v>
      </c>
      <c r="T137" s="5" t="s">
        <v>29</v>
      </c>
      <c r="U137" s="10">
        <v>1867</v>
      </c>
      <c r="V137" s="5" t="s">
        <v>38</v>
      </c>
      <c r="W137" s="5">
        <v>3542933</v>
      </c>
      <c r="X137" s="5">
        <v>3542933</v>
      </c>
      <c r="Y137" s="5">
        <v>3137331391</v>
      </c>
      <c r="Z137" s="5" t="s">
        <v>585</v>
      </c>
      <c r="AA137" s="5" t="s">
        <v>586</v>
      </c>
    </row>
    <row r="138" spans="1:27" s="11" customFormat="1" ht="13.5" customHeight="1" x14ac:dyDescent="0.15">
      <c r="A138" s="5" t="s">
        <v>27</v>
      </c>
      <c r="B138" s="6" t="s">
        <v>587</v>
      </c>
      <c r="C138" s="5" t="s">
        <v>29</v>
      </c>
      <c r="D138" s="5" t="s">
        <v>588</v>
      </c>
      <c r="E138" s="5" t="s">
        <v>27</v>
      </c>
      <c r="F138" s="5">
        <v>4518080</v>
      </c>
      <c r="G138" s="5" t="s">
        <v>589</v>
      </c>
      <c r="H138" s="5" t="s">
        <v>32</v>
      </c>
      <c r="I138" s="5" t="s">
        <v>247</v>
      </c>
      <c r="J138" s="5" t="s">
        <v>32</v>
      </c>
      <c r="K138" s="5">
        <v>4480201</v>
      </c>
      <c r="L138" s="5" t="s">
        <v>29</v>
      </c>
      <c r="M138" s="5" t="s">
        <v>36</v>
      </c>
      <c r="N138" s="5" t="s">
        <v>590</v>
      </c>
      <c r="O138" s="5" t="s">
        <v>29</v>
      </c>
      <c r="P138" s="5" t="s">
        <v>37</v>
      </c>
      <c r="Q138" s="9">
        <f xml:space="preserve"> DATEDIF(DATE(1954,4,17),DATE(2020,1,22),"y")</f>
        <v>65</v>
      </c>
      <c r="R138" s="5" t="s">
        <v>29</v>
      </c>
      <c r="S138" s="5" t="s">
        <v>29</v>
      </c>
      <c r="T138" s="5" t="s">
        <v>29</v>
      </c>
      <c r="U138" s="10">
        <v>3060</v>
      </c>
      <c r="V138" s="5" t="s">
        <v>38</v>
      </c>
      <c r="W138" s="5">
        <v>4480201</v>
      </c>
      <c r="X138" s="5">
        <v>4518080</v>
      </c>
      <c r="Y138" s="5" t="s">
        <v>590</v>
      </c>
      <c r="Z138" s="5" t="s">
        <v>29</v>
      </c>
      <c r="AA138" s="5" t="s">
        <v>591</v>
      </c>
    </row>
    <row r="139" spans="1:27" s="21" customFormat="1" ht="13.5" customHeight="1" x14ac:dyDescent="0.15">
      <c r="A139" s="17"/>
      <c r="B139" s="18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9"/>
      <c r="R139" s="17"/>
      <c r="S139" s="17"/>
      <c r="T139" s="17"/>
      <c r="U139" s="20"/>
      <c r="V139" s="17"/>
      <c r="W139" s="17"/>
      <c r="X139" s="17"/>
      <c r="Y139" s="17"/>
      <c r="Z139" s="17"/>
      <c r="AA139" s="17"/>
    </row>
    <row r="140" spans="1:27" s="21" customFormat="1" ht="13.5" customHeight="1" x14ac:dyDescent="0.15">
      <c r="A140" s="17"/>
      <c r="B140" s="18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9"/>
      <c r="R140" s="17"/>
      <c r="S140" s="17"/>
      <c r="T140" s="17"/>
      <c r="U140" s="20"/>
      <c r="V140" s="17"/>
      <c r="W140" s="17"/>
      <c r="X140" s="17"/>
      <c r="Y140" s="17"/>
      <c r="Z140" s="17"/>
      <c r="AA140" s="17"/>
    </row>
    <row r="141" spans="1:27" s="36" customFormat="1" ht="13.5" customHeight="1" x14ac:dyDescent="0.15">
      <c r="A141" s="30" t="s">
        <v>27</v>
      </c>
      <c r="B141" s="31" t="s">
        <v>592</v>
      </c>
      <c r="C141" s="30" t="s">
        <v>29</v>
      </c>
      <c r="D141" s="30" t="s">
        <v>593</v>
      </c>
      <c r="E141" s="30" t="s">
        <v>27</v>
      </c>
      <c r="F141" s="30">
        <v>5835765</v>
      </c>
      <c r="G141" s="30" t="s">
        <v>594</v>
      </c>
      <c r="H141" s="30" t="s">
        <v>61</v>
      </c>
      <c r="I141" s="30" t="s">
        <v>594</v>
      </c>
      <c r="J141" s="30" t="s">
        <v>34</v>
      </c>
      <c r="K141" s="30">
        <v>5835765</v>
      </c>
      <c r="L141" s="30" t="s">
        <v>595</v>
      </c>
      <c r="M141" s="30" t="s">
        <v>36</v>
      </c>
      <c r="N141" s="30">
        <v>3113652934</v>
      </c>
      <c r="O141" s="30" t="s">
        <v>29</v>
      </c>
      <c r="P141" s="30" t="s">
        <v>50</v>
      </c>
      <c r="Q141" s="34">
        <f xml:space="preserve"> DATEDIF(DATE(1958,8,17),DATE(2020,1,22),"y")</f>
        <v>61</v>
      </c>
      <c r="R141" s="30" t="s">
        <v>29</v>
      </c>
      <c r="S141" s="30" t="s">
        <v>29</v>
      </c>
      <c r="T141" s="30" t="s">
        <v>29</v>
      </c>
      <c r="U141" s="35">
        <v>2708</v>
      </c>
      <c r="V141" s="30" t="s">
        <v>38</v>
      </c>
      <c r="W141" s="30">
        <v>5835767</v>
      </c>
      <c r="X141" s="30">
        <v>5835767</v>
      </c>
      <c r="Y141" s="30">
        <v>3113652934</v>
      </c>
      <c r="Z141" s="30" t="s">
        <v>595</v>
      </c>
      <c r="AA141" s="30" t="s">
        <v>596</v>
      </c>
    </row>
    <row r="142" spans="1:27" s="21" customFormat="1" ht="13" x14ac:dyDescent="0.15">
      <c r="A142" s="17"/>
      <c r="B142" s="18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9"/>
      <c r="R142" s="17"/>
      <c r="S142" s="17"/>
      <c r="T142" s="17"/>
      <c r="U142" s="20"/>
      <c r="V142" s="17"/>
      <c r="W142" s="17"/>
      <c r="X142" s="17"/>
      <c r="Y142" s="17"/>
      <c r="Z142" s="17"/>
      <c r="AA142" s="17"/>
    </row>
    <row r="143" spans="1:27" s="36" customFormat="1" ht="13.5" customHeight="1" x14ac:dyDescent="0.15">
      <c r="A143" s="30" t="s">
        <v>27</v>
      </c>
      <c r="B143" s="31" t="s">
        <v>597</v>
      </c>
      <c r="C143" s="30" t="s">
        <v>29</v>
      </c>
      <c r="D143" s="30" t="s">
        <v>598</v>
      </c>
      <c r="E143" s="30" t="s">
        <v>27</v>
      </c>
      <c r="F143" s="30">
        <v>3167427</v>
      </c>
      <c r="G143" s="30" t="s">
        <v>599</v>
      </c>
      <c r="H143" s="30" t="s">
        <v>195</v>
      </c>
      <c r="I143" s="30" t="s">
        <v>600</v>
      </c>
      <c r="J143" s="30" t="s">
        <v>32</v>
      </c>
      <c r="K143" s="30">
        <v>4520675</v>
      </c>
      <c r="L143" s="30" t="s">
        <v>601</v>
      </c>
      <c r="M143" s="30" t="s">
        <v>36</v>
      </c>
      <c r="N143" s="30" t="s">
        <v>602</v>
      </c>
      <c r="O143" s="30" t="s">
        <v>29</v>
      </c>
      <c r="P143" s="30" t="s">
        <v>50</v>
      </c>
      <c r="Q143" s="34">
        <f xml:space="preserve"> DATEDIF(DATE(1966,7,24),DATE(2020,1,22),"y")</f>
        <v>53</v>
      </c>
      <c r="R143" s="30" t="s">
        <v>29</v>
      </c>
      <c r="S143" s="30" t="s">
        <v>29</v>
      </c>
      <c r="T143" s="30" t="s">
        <v>29</v>
      </c>
      <c r="U143" s="35">
        <v>365</v>
      </c>
      <c r="V143" s="30" t="s">
        <v>38</v>
      </c>
      <c r="W143" s="30">
        <v>4520675</v>
      </c>
      <c r="X143" s="30">
        <v>3167427</v>
      </c>
      <c r="Y143" s="30" t="s">
        <v>602</v>
      </c>
      <c r="Z143" s="30" t="s">
        <v>603</v>
      </c>
      <c r="AA143" s="30" t="s">
        <v>601</v>
      </c>
    </row>
    <row r="144" spans="1:27" s="21" customFormat="1" ht="13.5" customHeight="1" x14ac:dyDescent="0.15">
      <c r="A144" s="17"/>
      <c r="B144" s="18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9"/>
      <c r="R144" s="17"/>
      <c r="S144" s="17"/>
      <c r="T144" s="17"/>
      <c r="U144" s="20"/>
      <c r="V144" s="17"/>
      <c r="W144" s="17"/>
      <c r="X144" s="17"/>
      <c r="Y144" s="17"/>
      <c r="Z144" s="17"/>
      <c r="AA144" s="17"/>
    </row>
    <row r="145" spans="1:27" s="11" customFormat="1" ht="13.5" customHeight="1" x14ac:dyDescent="0.15">
      <c r="A145" s="5" t="s">
        <v>27</v>
      </c>
      <c r="B145" s="6" t="s">
        <v>604</v>
      </c>
      <c r="C145" s="5" t="s">
        <v>29</v>
      </c>
      <c r="D145" s="5" t="s">
        <v>605</v>
      </c>
      <c r="E145" s="5" t="s">
        <v>27</v>
      </c>
      <c r="F145" s="5">
        <v>4521000</v>
      </c>
      <c r="G145" s="5" t="s">
        <v>606</v>
      </c>
      <c r="H145" s="5" t="s">
        <v>32</v>
      </c>
      <c r="I145" s="5" t="s">
        <v>606</v>
      </c>
      <c r="J145" s="5" t="s">
        <v>32</v>
      </c>
      <c r="K145" s="5">
        <v>2728383</v>
      </c>
      <c r="L145" s="5" t="s">
        <v>607</v>
      </c>
      <c r="M145" s="5" t="s">
        <v>36</v>
      </c>
      <c r="N145" s="5"/>
      <c r="O145" s="5" t="s">
        <v>419</v>
      </c>
      <c r="P145" s="5" t="s">
        <v>50</v>
      </c>
      <c r="Q145" s="9">
        <f xml:space="preserve"> DATEDIF(DATE(1980,5,3),DATE(2020,1,22),"y")</f>
        <v>39</v>
      </c>
      <c r="R145" s="5" t="s">
        <v>29</v>
      </c>
      <c r="S145" s="5" t="s">
        <v>29</v>
      </c>
      <c r="T145" s="5" t="s">
        <v>29</v>
      </c>
      <c r="U145" s="10">
        <v>1294</v>
      </c>
      <c r="V145" s="5" t="s">
        <v>38</v>
      </c>
      <c r="W145" s="5">
        <v>2728383</v>
      </c>
      <c r="X145" s="5">
        <v>4521000</v>
      </c>
      <c r="Y145" s="5">
        <v>31163330833</v>
      </c>
      <c r="Z145" s="5" t="s">
        <v>607</v>
      </c>
      <c r="AA145" s="5" t="s">
        <v>228</v>
      </c>
    </row>
    <row r="146" spans="1:27" s="11" customFormat="1" ht="13.5" customHeight="1" x14ac:dyDescent="0.15">
      <c r="A146" s="5" t="s">
        <v>27</v>
      </c>
      <c r="B146" s="6" t="s">
        <v>608</v>
      </c>
      <c r="C146" s="5" t="s">
        <v>29</v>
      </c>
      <c r="D146" s="5" t="s">
        <v>609</v>
      </c>
      <c r="E146" s="5" t="s">
        <v>27</v>
      </c>
      <c r="F146" s="68"/>
      <c r="G146" s="5" t="s">
        <v>610</v>
      </c>
      <c r="H146" s="5" t="s">
        <v>32</v>
      </c>
      <c r="I146" s="5" t="s">
        <v>611</v>
      </c>
      <c r="J146" s="5" t="s">
        <v>98</v>
      </c>
      <c r="K146" s="5" t="s">
        <v>612</v>
      </c>
      <c r="L146" s="5" t="s">
        <v>613</v>
      </c>
      <c r="M146" s="5" t="s">
        <v>36</v>
      </c>
      <c r="N146" s="5" t="s">
        <v>614</v>
      </c>
      <c r="O146" s="5" t="s">
        <v>29</v>
      </c>
      <c r="P146" s="5" t="s">
        <v>50</v>
      </c>
      <c r="Q146" s="9">
        <f xml:space="preserve"> DATEDIF(DATE(1979,9,2),DATE(2020,1,22),"y")</f>
        <v>40</v>
      </c>
      <c r="R146" s="5" t="s">
        <v>29</v>
      </c>
      <c r="S146" s="5" t="s">
        <v>29</v>
      </c>
      <c r="T146" s="5" t="s">
        <v>29</v>
      </c>
      <c r="U146" s="10">
        <v>2923</v>
      </c>
      <c r="V146" s="5" t="s">
        <v>38</v>
      </c>
      <c r="W146" s="5" t="s">
        <v>612</v>
      </c>
      <c r="X146" s="5" t="s">
        <v>29</v>
      </c>
      <c r="Y146" s="5" t="s">
        <v>614</v>
      </c>
      <c r="Z146" s="5" t="s">
        <v>613</v>
      </c>
      <c r="AA146" s="5" t="s">
        <v>615</v>
      </c>
    </row>
    <row r="147" spans="1:27" s="11" customFormat="1" ht="13.5" customHeight="1" x14ac:dyDescent="0.15">
      <c r="A147" s="5" t="s">
        <v>27</v>
      </c>
      <c r="B147" s="6" t="s">
        <v>616</v>
      </c>
      <c r="C147" s="5" t="s">
        <v>29</v>
      </c>
      <c r="D147" s="5" t="s">
        <v>617</v>
      </c>
      <c r="E147" s="5" t="s">
        <v>27</v>
      </c>
      <c r="F147" s="5" t="s">
        <v>29</v>
      </c>
      <c r="G147" s="5" t="s">
        <v>618</v>
      </c>
      <c r="H147" s="5" t="s">
        <v>162</v>
      </c>
      <c r="I147" s="5" t="s">
        <v>619</v>
      </c>
      <c r="J147" s="5" t="s">
        <v>34</v>
      </c>
      <c r="K147" s="5">
        <v>4441560</v>
      </c>
      <c r="L147" s="5" t="s">
        <v>620</v>
      </c>
      <c r="M147" s="5" t="s">
        <v>36</v>
      </c>
      <c r="N147" s="5">
        <v>3127502711</v>
      </c>
      <c r="O147" s="5">
        <v>2</v>
      </c>
      <c r="P147" s="5" t="s">
        <v>50</v>
      </c>
      <c r="Q147" s="9">
        <f xml:space="preserve"> DATEDIF(DATE(1982,9,30),DATE(2020,1,22),"y")</f>
        <v>37</v>
      </c>
      <c r="R147" s="5" t="s">
        <v>29</v>
      </c>
      <c r="S147" s="5" t="s">
        <v>29</v>
      </c>
      <c r="T147" s="5" t="s">
        <v>29</v>
      </c>
      <c r="U147" s="10">
        <v>2648</v>
      </c>
      <c r="V147" s="5" t="s">
        <v>38</v>
      </c>
      <c r="W147" s="5">
        <v>4441560</v>
      </c>
      <c r="X147" s="5" t="s">
        <v>29</v>
      </c>
      <c r="Y147" s="5">
        <v>31227502711</v>
      </c>
      <c r="Z147" s="5" t="s">
        <v>620</v>
      </c>
      <c r="AA147" s="5" t="s">
        <v>620</v>
      </c>
    </row>
    <row r="148" spans="1:27" s="21" customFormat="1" ht="13.5" customHeight="1" x14ac:dyDescent="0.15">
      <c r="A148" s="17"/>
      <c r="B148" s="18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9"/>
      <c r="R148" s="17"/>
      <c r="S148" s="17"/>
      <c r="T148" s="17"/>
      <c r="U148" s="20"/>
      <c r="V148" s="17"/>
      <c r="W148" s="17"/>
      <c r="X148" s="17"/>
      <c r="Y148" s="17"/>
      <c r="Z148" s="17"/>
      <c r="AA148" s="17"/>
    </row>
    <row r="149" spans="1:27" s="11" customFormat="1" ht="13.5" customHeight="1" x14ac:dyDescent="0.2">
      <c r="A149" s="5" t="s">
        <v>116</v>
      </c>
      <c r="B149" s="6" t="s">
        <v>621</v>
      </c>
      <c r="C149" s="5" t="s">
        <v>119</v>
      </c>
      <c r="D149" s="5" t="s">
        <v>622</v>
      </c>
      <c r="E149" s="5" t="s">
        <v>29</v>
      </c>
      <c r="F149" s="68" t="s">
        <v>623</v>
      </c>
      <c r="G149" s="68" t="s">
        <v>624</v>
      </c>
      <c r="H149" s="68" t="s">
        <v>625</v>
      </c>
      <c r="I149" s="5" t="s">
        <v>626</v>
      </c>
      <c r="J149" s="5" t="s">
        <v>625</v>
      </c>
      <c r="K149" s="5">
        <v>5551633</v>
      </c>
      <c r="L149" s="5" t="s">
        <v>627</v>
      </c>
      <c r="M149" s="5" t="s">
        <v>36</v>
      </c>
      <c r="N149" s="5" t="s">
        <v>29</v>
      </c>
      <c r="O149" s="5">
        <v>5</v>
      </c>
      <c r="P149" s="5" t="s">
        <v>50</v>
      </c>
      <c r="Q149" s="9"/>
      <c r="R149" s="5" t="s">
        <v>29</v>
      </c>
      <c r="S149" s="5" t="s">
        <v>29</v>
      </c>
      <c r="T149" s="5" t="s">
        <v>29</v>
      </c>
      <c r="U149" s="10">
        <v>574</v>
      </c>
      <c r="V149" s="5" t="s">
        <v>38</v>
      </c>
      <c r="W149" s="5" t="s">
        <v>255</v>
      </c>
      <c r="X149" s="5" t="s">
        <v>623</v>
      </c>
      <c r="Y149" s="5" t="s">
        <v>29</v>
      </c>
      <c r="Z149" s="5" t="s">
        <v>627</v>
      </c>
      <c r="AA149" s="8" t="s">
        <v>628</v>
      </c>
    </row>
    <row r="150" spans="1:27" s="28" customFormat="1" ht="13.5" customHeight="1" x14ac:dyDescent="0.15">
      <c r="A150" s="23"/>
      <c r="B150" s="24"/>
      <c r="C150" s="23"/>
      <c r="D150" s="23"/>
      <c r="E150" s="23"/>
      <c r="F150" s="23"/>
      <c r="G150" s="37"/>
      <c r="H150" s="23"/>
      <c r="I150" s="23"/>
      <c r="J150" s="23"/>
      <c r="K150" s="23"/>
      <c r="L150" s="23"/>
      <c r="M150" s="23"/>
      <c r="N150" s="23"/>
      <c r="O150" s="23"/>
      <c r="P150" s="23"/>
      <c r="Q150" s="26"/>
      <c r="R150" s="23"/>
      <c r="S150" s="23"/>
      <c r="T150" s="23"/>
      <c r="U150" s="27"/>
      <c r="V150" s="23"/>
      <c r="W150" s="23"/>
      <c r="X150" s="23"/>
      <c r="Y150" s="23"/>
      <c r="Z150" s="23"/>
      <c r="AA150" s="23"/>
    </row>
    <row r="151" spans="1:27" s="21" customFormat="1" ht="13.5" customHeight="1" x14ac:dyDescent="0.15">
      <c r="A151" s="17"/>
      <c r="B151" s="18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9"/>
      <c r="R151" s="17"/>
      <c r="S151" s="17"/>
      <c r="T151" s="17"/>
      <c r="U151" s="20"/>
      <c r="V151" s="17"/>
      <c r="W151" s="17"/>
      <c r="X151" s="17"/>
      <c r="Y151" s="17"/>
      <c r="Z151" s="17"/>
      <c r="AA151" s="17"/>
    </row>
    <row r="152" spans="1:27" s="11" customFormat="1" ht="13.5" customHeight="1" x14ac:dyDescent="0.2">
      <c r="A152" s="5" t="s">
        <v>116</v>
      </c>
      <c r="B152" s="6" t="s">
        <v>629</v>
      </c>
      <c r="C152" s="5">
        <v>9</v>
      </c>
      <c r="D152" s="5" t="s">
        <v>630</v>
      </c>
      <c r="E152" s="5" t="s">
        <v>29</v>
      </c>
      <c r="F152" s="7" t="s">
        <v>631</v>
      </c>
      <c r="G152" s="7" t="s">
        <v>632</v>
      </c>
      <c r="H152" s="7" t="s">
        <v>633</v>
      </c>
      <c r="I152" s="5" t="s">
        <v>632</v>
      </c>
      <c r="J152" s="5" t="s">
        <v>634</v>
      </c>
      <c r="K152" s="5">
        <v>2347115</v>
      </c>
      <c r="L152" s="69" t="s">
        <v>635</v>
      </c>
      <c r="M152" s="5" t="s">
        <v>36</v>
      </c>
      <c r="N152" s="5" t="s">
        <v>29</v>
      </c>
      <c r="O152" s="5" t="s">
        <v>29</v>
      </c>
      <c r="P152" s="5" t="s">
        <v>50</v>
      </c>
      <c r="Q152" s="9"/>
      <c r="R152" s="5" t="s">
        <v>29</v>
      </c>
      <c r="S152" s="5" t="s">
        <v>29</v>
      </c>
      <c r="T152" s="5" t="s">
        <v>29</v>
      </c>
      <c r="U152" s="10">
        <v>2871</v>
      </c>
      <c r="V152" s="5" t="s">
        <v>38</v>
      </c>
      <c r="W152" s="5" t="s">
        <v>636</v>
      </c>
      <c r="X152" s="5" t="s">
        <v>637</v>
      </c>
      <c r="Y152" s="5" t="s">
        <v>29</v>
      </c>
      <c r="Z152" s="69" t="s">
        <v>635</v>
      </c>
      <c r="AA152" s="5" t="s">
        <v>638</v>
      </c>
    </row>
    <row r="153" spans="1:27" s="11" customFormat="1" ht="13.5" customHeight="1" x14ac:dyDescent="0.2">
      <c r="A153" s="5" t="s">
        <v>27</v>
      </c>
      <c r="B153" s="6" t="s">
        <v>639</v>
      </c>
      <c r="C153" s="5" t="s">
        <v>29</v>
      </c>
      <c r="D153" s="5" t="s">
        <v>640</v>
      </c>
      <c r="E153" s="5" t="s">
        <v>27</v>
      </c>
      <c r="F153" s="5" t="s">
        <v>641</v>
      </c>
      <c r="G153" s="5" t="s">
        <v>642</v>
      </c>
      <c r="H153" s="5" t="s">
        <v>61</v>
      </c>
      <c r="I153" s="5" t="s">
        <v>643</v>
      </c>
      <c r="J153" s="5" t="s">
        <v>66</v>
      </c>
      <c r="K153" s="5" t="s">
        <v>644</v>
      </c>
      <c r="L153" s="5" t="s">
        <v>645</v>
      </c>
      <c r="M153" s="5" t="s">
        <v>36</v>
      </c>
      <c r="N153" s="5" t="s">
        <v>646</v>
      </c>
      <c r="O153" s="5" t="s">
        <v>29</v>
      </c>
      <c r="P153" s="5" t="s">
        <v>50</v>
      </c>
      <c r="Q153" s="9">
        <f xml:space="preserve"> DATEDIF(DATE(1972,7,2),DATE(2020,1,22),"y")</f>
        <v>47</v>
      </c>
      <c r="R153" s="5" t="s">
        <v>29</v>
      </c>
      <c r="S153" s="5" t="s">
        <v>29</v>
      </c>
      <c r="T153" s="5" t="s">
        <v>29</v>
      </c>
      <c r="U153" s="10">
        <v>1706</v>
      </c>
      <c r="V153" s="5" t="s">
        <v>38</v>
      </c>
      <c r="W153" s="5">
        <v>4799214</v>
      </c>
      <c r="X153" s="5">
        <v>2146458</v>
      </c>
      <c r="Y153" s="5">
        <v>3005735168</v>
      </c>
      <c r="Z153" s="8" t="s">
        <v>647</v>
      </c>
      <c r="AA153" s="5" t="s">
        <v>648</v>
      </c>
    </row>
    <row r="154" spans="1:27" s="21" customFormat="1" ht="13.5" customHeight="1" x14ac:dyDescent="0.15">
      <c r="A154" s="17"/>
      <c r="B154" s="18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9"/>
      <c r="R154" s="17"/>
      <c r="S154" s="17"/>
      <c r="T154" s="17"/>
      <c r="U154" s="20"/>
      <c r="V154" s="17"/>
      <c r="W154" s="17"/>
      <c r="X154" s="17"/>
      <c r="Y154" s="17"/>
      <c r="Z154" s="17"/>
      <c r="AA154" s="17"/>
    </row>
    <row r="155" spans="1:27" s="21" customFormat="1" ht="13.5" customHeight="1" x14ac:dyDescent="0.15">
      <c r="A155" s="17"/>
      <c r="B155" s="18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9"/>
      <c r="R155" s="17"/>
      <c r="S155" s="17"/>
      <c r="T155" s="17"/>
      <c r="U155" s="20"/>
      <c r="V155" s="17"/>
      <c r="W155" s="17"/>
      <c r="X155" s="17"/>
      <c r="Y155" s="17"/>
      <c r="Z155" s="17"/>
      <c r="AA155" s="17"/>
    </row>
    <row r="156" spans="1:27" s="21" customFormat="1" ht="13.5" customHeight="1" x14ac:dyDescent="0.15">
      <c r="A156" s="17"/>
      <c r="B156" s="18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9"/>
      <c r="R156" s="17"/>
      <c r="S156" s="17"/>
      <c r="T156" s="17"/>
      <c r="U156" s="20"/>
      <c r="V156" s="17"/>
      <c r="W156" s="17"/>
      <c r="X156" s="17"/>
      <c r="Y156" s="17"/>
      <c r="Z156" s="17"/>
      <c r="AA156" s="17"/>
    </row>
    <row r="157" spans="1:27" s="21" customFormat="1" ht="13.5" customHeight="1" x14ac:dyDescent="0.15">
      <c r="A157" s="17"/>
      <c r="B157" s="18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9"/>
      <c r="R157" s="17"/>
      <c r="S157" s="17"/>
      <c r="T157" s="17"/>
      <c r="U157" s="20"/>
      <c r="V157" s="17"/>
      <c r="W157" s="17"/>
      <c r="X157" s="17"/>
      <c r="Y157" s="17"/>
      <c r="Z157" s="17"/>
      <c r="AA157" s="17"/>
    </row>
    <row r="158" spans="1:27" s="11" customFormat="1" ht="13.5" customHeight="1" x14ac:dyDescent="0.15">
      <c r="A158" s="5" t="s">
        <v>116</v>
      </c>
      <c r="B158" s="6" t="s">
        <v>649</v>
      </c>
      <c r="C158" s="5" t="s">
        <v>38</v>
      </c>
      <c r="D158" s="5" t="s">
        <v>650</v>
      </c>
      <c r="E158" s="5" t="s">
        <v>97</v>
      </c>
      <c r="F158" s="5">
        <v>4163161</v>
      </c>
      <c r="G158" s="5" t="s">
        <v>651</v>
      </c>
      <c r="H158" s="5" t="s">
        <v>34</v>
      </c>
      <c r="I158" s="5" t="s">
        <v>652</v>
      </c>
      <c r="J158" s="5" t="s">
        <v>32</v>
      </c>
      <c r="K158" s="5" t="s">
        <v>653</v>
      </c>
      <c r="L158" s="5" t="s">
        <v>654</v>
      </c>
      <c r="M158" s="5" t="s">
        <v>36</v>
      </c>
      <c r="N158" s="5" t="s">
        <v>29</v>
      </c>
      <c r="O158" s="5">
        <v>3</v>
      </c>
      <c r="P158" s="5" t="s">
        <v>29</v>
      </c>
      <c r="Q158" s="9"/>
      <c r="R158" s="5" t="s">
        <v>29</v>
      </c>
      <c r="S158" s="5" t="s">
        <v>29</v>
      </c>
      <c r="T158" s="5" t="s">
        <v>29</v>
      </c>
      <c r="U158" s="10">
        <v>437</v>
      </c>
      <c r="V158" s="5" t="s">
        <v>38</v>
      </c>
      <c r="W158" s="5" t="s">
        <v>653</v>
      </c>
      <c r="X158" s="5">
        <v>4163161</v>
      </c>
      <c r="Y158" s="5" t="s">
        <v>29</v>
      </c>
      <c r="Z158" s="5" t="s">
        <v>654</v>
      </c>
      <c r="AA158" s="5" t="s">
        <v>29</v>
      </c>
    </row>
    <row r="159" spans="1:27" s="21" customFormat="1" ht="13.5" customHeight="1" x14ac:dyDescent="0.15">
      <c r="A159" s="17"/>
      <c r="B159" s="18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9"/>
      <c r="R159" s="17"/>
      <c r="S159" s="17"/>
      <c r="T159" s="17"/>
      <c r="U159" s="20"/>
      <c r="V159" s="17"/>
      <c r="W159" s="17"/>
      <c r="X159" s="17"/>
      <c r="Y159" s="17"/>
      <c r="Z159" s="17"/>
      <c r="AA159" s="17"/>
    </row>
    <row r="160" spans="1:27" s="11" customFormat="1" ht="13.5" customHeight="1" x14ac:dyDescent="0.15">
      <c r="A160" s="5" t="s">
        <v>116</v>
      </c>
      <c r="B160" s="6" t="s">
        <v>655</v>
      </c>
      <c r="C160" s="5" t="s">
        <v>135</v>
      </c>
      <c r="D160" s="5" t="s">
        <v>656</v>
      </c>
      <c r="E160" s="5" t="s">
        <v>97</v>
      </c>
      <c r="F160" s="68"/>
      <c r="G160" s="68" t="s">
        <v>657</v>
      </c>
      <c r="H160" s="68" t="s">
        <v>276</v>
      </c>
      <c r="I160" s="5" t="s">
        <v>658</v>
      </c>
      <c r="J160" s="5" t="s">
        <v>32</v>
      </c>
      <c r="K160" s="5">
        <v>4517228</v>
      </c>
      <c r="L160" s="5" t="s">
        <v>659</v>
      </c>
      <c r="M160" s="5" t="s">
        <v>36</v>
      </c>
      <c r="N160" s="5" t="s">
        <v>29</v>
      </c>
      <c r="O160" s="5" t="s">
        <v>29</v>
      </c>
      <c r="P160" s="5" t="s">
        <v>29</v>
      </c>
      <c r="Q160" s="9"/>
      <c r="R160" s="5" t="s">
        <v>29</v>
      </c>
      <c r="S160" s="5" t="s">
        <v>29</v>
      </c>
      <c r="T160" s="5" t="s">
        <v>29</v>
      </c>
      <c r="U160" s="10">
        <v>441</v>
      </c>
      <c r="V160" s="5" t="s">
        <v>38</v>
      </c>
      <c r="W160" s="5">
        <v>4517228</v>
      </c>
      <c r="X160" s="5" t="s">
        <v>29</v>
      </c>
      <c r="Y160" s="5" t="s">
        <v>29</v>
      </c>
      <c r="Z160" s="5" t="s">
        <v>659</v>
      </c>
      <c r="AA160" s="5" t="s">
        <v>29</v>
      </c>
    </row>
    <row r="161" spans="1:27" s="11" customFormat="1" ht="13.5" customHeight="1" x14ac:dyDescent="0.15">
      <c r="A161" s="5" t="s">
        <v>116</v>
      </c>
      <c r="B161" s="6" t="s">
        <v>660</v>
      </c>
      <c r="C161" s="5" t="s">
        <v>38</v>
      </c>
      <c r="D161" s="5" t="s">
        <v>661</v>
      </c>
      <c r="E161" s="5" t="s">
        <v>29</v>
      </c>
      <c r="F161" s="7">
        <v>2849977</v>
      </c>
      <c r="G161" s="7" t="s">
        <v>662</v>
      </c>
      <c r="H161" s="7" t="s">
        <v>34</v>
      </c>
      <c r="I161" s="5" t="s">
        <v>663</v>
      </c>
      <c r="J161" s="5" t="s">
        <v>34</v>
      </c>
      <c r="K161" s="5">
        <v>4120533</v>
      </c>
      <c r="L161" s="5" t="s">
        <v>664</v>
      </c>
      <c r="M161" s="5" t="s">
        <v>36</v>
      </c>
      <c r="N161" s="5" t="s">
        <v>29</v>
      </c>
      <c r="O161" s="5" t="s">
        <v>29</v>
      </c>
      <c r="P161" s="5" t="s">
        <v>50</v>
      </c>
      <c r="Q161" s="9"/>
      <c r="R161" s="5" t="s">
        <v>29</v>
      </c>
      <c r="S161" s="5" t="s">
        <v>29</v>
      </c>
      <c r="T161" s="5" t="s">
        <v>29</v>
      </c>
      <c r="U161" s="10">
        <v>1491</v>
      </c>
      <c r="V161" s="5" t="s">
        <v>38</v>
      </c>
      <c r="W161" s="5">
        <v>2849977</v>
      </c>
      <c r="X161" s="5">
        <v>4120533</v>
      </c>
      <c r="Y161" s="5" t="s">
        <v>29</v>
      </c>
      <c r="Z161" s="5" t="s">
        <v>664</v>
      </c>
      <c r="AA161" s="5" t="s">
        <v>664</v>
      </c>
    </row>
    <row r="162" spans="1:27" s="11" customFormat="1" ht="13.5" customHeight="1" x14ac:dyDescent="0.15">
      <c r="A162" s="5" t="s">
        <v>116</v>
      </c>
      <c r="B162" s="6" t="s">
        <v>665</v>
      </c>
      <c r="C162" s="5" t="s">
        <v>230</v>
      </c>
      <c r="D162" s="5" t="s">
        <v>666</v>
      </c>
      <c r="E162" s="5" t="s">
        <v>29</v>
      </c>
      <c r="F162" s="7">
        <v>4447889</v>
      </c>
      <c r="G162" s="7" t="s">
        <v>667</v>
      </c>
      <c r="H162" s="7" t="s">
        <v>34</v>
      </c>
      <c r="I162" s="5" t="s">
        <v>668</v>
      </c>
      <c r="J162" s="5" t="s">
        <v>32</v>
      </c>
      <c r="K162" s="5" t="s">
        <v>669</v>
      </c>
      <c r="L162" s="5" t="s">
        <v>670</v>
      </c>
      <c r="M162" s="5" t="s">
        <v>36</v>
      </c>
      <c r="N162" s="5" t="s">
        <v>671</v>
      </c>
      <c r="O162" s="5" t="s">
        <v>29</v>
      </c>
      <c r="P162" s="5" t="s">
        <v>50</v>
      </c>
      <c r="Q162" s="9"/>
      <c r="R162" s="5" t="s">
        <v>29</v>
      </c>
      <c r="S162" s="5" t="s">
        <v>29</v>
      </c>
      <c r="T162" s="5" t="s">
        <v>29</v>
      </c>
      <c r="U162" s="10">
        <v>2951</v>
      </c>
      <c r="V162" s="5" t="s">
        <v>38</v>
      </c>
      <c r="W162" s="5" t="s">
        <v>669</v>
      </c>
      <c r="X162" s="5">
        <v>4447889</v>
      </c>
      <c r="Y162" s="5" t="s">
        <v>670</v>
      </c>
      <c r="Z162" s="5" t="s">
        <v>672</v>
      </c>
      <c r="AA162" s="5"/>
    </row>
    <row r="163" spans="1:27" s="21" customFormat="1" ht="13.5" customHeight="1" x14ac:dyDescent="0.15">
      <c r="A163" s="17"/>
      <c r="B163" s="18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9"/>
      <c r="R163" s="17"/>
      <c r="S163" s="17"/>
      <c r="T163" s="17"/>
      <c r="U163" s="20"/>
      <c r="V163" s="17"/>
      <c r="W163" s="17"/>
      <c r="X163" s="17"/>
      <c r="Y163" s="17"/>
      <c r="Z163" s="17"/>
      <c r="AA163" s="17"/>
    </row>
    <row r="164" spans="1:27" s="21" customFormat="1" ht="13.5" customHeight="1" x14ac:dyDescent="0.15">
      <c r="A164" s="17"/>
      <c r="B164" s="18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9"/>
      <c r="R164" s="17"/>
      <c r="S164" s="17"/>
      <c r="T164" s="17"/>
      <c r="U164" s="20"/>
      <c r="V164" s="17"/>
      <c r="W164" s="17"/>
      <c r="X164" s="17"/>
      <c r="Y164" s="17"/>
      <c r="Z164" s="17"/>
      <c r="AA164" s="17"/>
    </row>
    <row r="165" spans="1:27" s="21" customFormat="1" ht="13.5" customHeight="1" x14ac:dyDescent="0.15">
      <c r="A165" s="17"/>
      <c r="B165" s="18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9"/>
      <c r="R165" s="17"/>
      <c r="S165" s="17"/>
      <c r="T165" s="17"/>
      <c r="U165" s="20"/>
      <c r="V165" s="17"/>
      <c r="W165" s="17"/>
      <c r="X165" s="17"/>
      <c r="Y165" s="17"/>
      <c r="Z165" s="17"/>
      <c r="AA165" s="17"/>
    </row>
    <row r="166" spans="1:27" s="21" customFormat="1" ht="13.5" customHeight="1" x14ac:dyDescent="0.15">
      <c r="A166" s="17"/>
      <c r="B166" s="18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9"/>
      <c r="R166" s="17"/>
      <c r="S166" s="17"/>
      <c r="T166" s="17"/>
      <c r="U166" s="20"/>
      <c r="V166" s="17"/>
      <c r="W166" s="17"/>
      <c r="X166" s="17"/>
      <c r="Y166" s="17"/>
      <c r="Z166" s="17"/>
      <c r="AA166" s="17"/>
    </row>
    <row r="167" spans="1:27" s="11" customFormat="1" ht="13.5" customHeight="1" x14ac:dyDescent="0.15">
      <c r="A167" s="5" t="s">
        <v>116</v>
      </c>
      <c r="B167" s="6" t="s">
        <v>673</v>
      </c>
      <c r="C167" s="5" t="s">
        <v>133</v>
      </c>
      <c r="D167" s="5" t="s">
        <v>674</v>
      </c>
      <c r="E167" s="5" t="s">
        <v>29</v>
      </c>
      <c r="F167" s="7">
        <v>4482301</v>
      </c>
      <c r="G167" s="7" t="s">
        <v>675</v>
      </c>
      <c r="H167" s="7" t="s">
        <v>676</v>
      </c>
      <c r="I167" s="5" t="s">
        <v>677</v>
      </c>
      <c r="J167" s="5" t="s">
        <v>303</v>
      </c>
      <c r="K167" s="5" t="s">
        <v>678</v>
      </c>
      <c r="L167" s="5" t="s">
        <v>679</v>
      </c>
      <c r="M167" s="5" t="s">
        <v>36</v>
      </c>
      <c r="N167" s="5" t="s">
        <v>29</v>
      </c>
      <c r="O167" s="5" t="s">
        <v>29</v>
      </c>
      <c r="P167" s="5" t="s">
        <v>50</v>
      </c>
      <c r="Q167" s="9"/>
      <c r="R167" s="5" t="s">
        <v>29</v>
      </c>
      <c r="S167" s="5" t="s">
        <v>29</v>
      </c>
      <c r="T167" s="5" t="s">
        <v>29</v>
      </c>
      <c r="U167" s="10">
        <v>2718</v>
      </c>
      <c r="V167" s="5" t="s">
        <v>38</v>
      </c>
      <c r="W167" s="5">
        <v>4482301</v>
      </c>
      <c r="X167" s="5">
        <v>5311488</v>
      </c>
      <c r="Y167" s="5" t="s">
        <v>29</v>
      </c>
      <c r="Z167" s="5" t="s">
        <v>679</v>
      </c>
      <c r="AA167" s="5" t="s">
        <v>29</v>
      </c>
    </row>
    <row r="168" spans="1:27" s="11" customFormat="1" ht="13.5" customHeight="1" x14ac:dyDescent="0.15">
      <c r="A168" s="5" t="s">
        <v>116</v>
      </c>
      <c r="B168" s="6" t="s">
        <v>680</v>
      </c>
      <c r="C168" s="5" t="s">
        <v>132</v>
      </c>
      <c r="D168" s="5" t="s">
        <v>681</v>
      </c>
      <c r="E168" s="5" t="s">
        <v>29</v>
      </c>
      <c r="F168" s="7">
        <v>2612356</v>
      </c>
      <c r="G168" s="7" t="s">
        <v>682</v>
      </c>
      <c r="H168" s="7" t="s">
        <v>234</v>
      </c>
      <c r="I168" s="5" t="s">
        <v>683</v>
      </c>
      <c r="J168" s="5" t="s">
        <v>34</v>
      </c>
      <c r="K168" s="5">
        <v>5863406</v>
      </c>
      <c r="L168" s="5" t="s">
        <v>684</v>
      </c>
      <c r="M168" s="5" t="s">
        <v>36</v>
      </c>
      <c r="N168" s="5" t="s">
        <v>29</v>
      </c>
      <c r="O168" s="5" t="s">
        <v>29</v>
      </c>
      <c r="P168" s="5" t="s">
        <v>50</v>
      </c>
      <c r="Q168" s="9"/>
      <c r="R168" s="5" t="s">
        <v>29</v>
      </c>
      <c r="S168" s="5" t="s">
        <v>29</v>
      </c>
      <c r="T168" s="5" t="s">
        <v>29</v>
      </c>
      <c r="U168" s="10">
        <v>2002</v>
      </c>
      <c r="V168" s="5" t="s">
        <v>38</v>
      </c>
      <c r="W168" s="5" t="s">
        <v>151</v>
      </c>
      <c r="X168" s="5">
        <v>5863406</v>
      </c>
      <c r="Y168" s="5" t="s">
        <v>29</v>
      </c>
      <c r="Z168" s="5" t="s">
        <v>684</v>
      </c>
      <c r="AA168" s="5" t="s">
        <v>29</v>
      </c>
    </row>
    <row r="169" spans="1:27" s="28" customFormat="1" ht="13.5" customHeight="1" x14ac:dyDescent="0.15">
      <c r="A169" s="23"/>
      <c r="B169" s="24"/>
      <c r="C169" s="23"/>
      <c r="D169" s="23"/>
      <c r="E169" s="23"/>
      <c r="F169" s="37"/>
      <c r="G169" s="37"/>
      <c r="H169" s="37"/>
      <c r="I169" s="23"/>
      <c r="J169" s="23"/>
      <c r="K169" s="23"/>
      <c r="L169" s="23"/>
      <c r="M169" s="23"/>
      <c r="N169" s="23"/>
      <c r="O169" s="23"/>
      <c r="P169" s="23"/>
      <c r="Q169" s="26"/>
      <c r="R169" s="23"/>
      <c r="S169" s="23"/>
      <c r="T169" s="23"/>
      <c r="U169" s="27"/>
      <c r="V169" s="23"/>
      <c r="W169" s="23"/>
      <c r="X169" s="23"/>
      <c r="Y169" s="23"/>
      <c r="Z169" s="23"/>
      <c r="AA169" s="23"/>
    </row>
    <row r="170" spans="1:27" s="11" customFormat="1" ht="13.5" customHeight="1" x14ac:dyDescent="0.2">
      <c r="A170" s="5" t="s">
        <v>27</v>
      </c>
      <c r="B170" s="6" t="s">
        <v>685</v>
      </c>
      <c r="C170" s="5" t="s">
        <v>29</v>
      </c>
      <c r="D170" s="5" t="s">
        <v>686</v>
      </c>
      <c r="E170" s="5" t="s">
        <v>27</v>
      </c>
      <c r="F170" s="5">
        <v>4447654</v>
      </c>
      <c r="G170" s="5" t="s">
        <v>687</v>
      </c>
      <c r="H170" s="5" t="s">
        <v>34</v>
      </c>
      <c r="I170" s="5" t="s">
        <v>688</v>
      </c>
      <c r="J170" s="5" t="s">
        <v>34</v>
      </c>
      <c r="K170" s="5">
        <v>4447654</v>
      </c>
      <c r="L170" s="8" t="s">
        <v>689</v>
      </c>
      <c r="M170" s="5" t="s">
        <v>36</v>
      </c>
      <c r="N170" s="5" t="s">
        <v>690</v>
      </c>
      <c r="O170" s="5" t="s">
        <v>29</v>
      </c>
      <c r="P170" s="5" t="s">
        <v>50</v>
      </c>
      <c r="Q170" s="9">
        <f xml:space="preserve"> DATEDIF(DATE(1970,5,25),DATE(2020,1,22),"y")</f>
        <v>49</v>
      </c>
      <c r="R170" s="5" t="s">
        <v>29</v>
      </c>
      <c r="S170" s="5" t="s">
        <v>29</v>
      </c>
      <c r="T170" s="5" t="s">
        <v>29</v>
      </c>
      <c r="U170" s="10">
        <v>381</v>
      </c>
      <c r="V170" s="5" t="s">
        <v>38</v>
      </c>
      <c r="W170" s="5">
        <v>4120507</v>
      </c>
      <c r="X170" s="5">
        <v>4447654</v>
      </c>
      <c r="Y170" s="5" t="s">
        <v>690</v>
      </c>
      <c r="Z170" s="8" t="s">
        <v>689</v>
      </c>
      <c r="AA170" s="8" t="s">
        <v>691</v>
      </c>
    </row>
    <row r="171" spans="1:27" s="28" customFormat="1" ht="13.5" customHeight="1" x14ac:dyDescent="0.15">
      <c r="A171" s="23"/>
      <c r="B171" s="24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6"/>
      <c r="R171" s="23"/>
      <c r="S171" s="23"/>
      <c r="T171" s="23"/>
      <c r="U171" s="27"/>
      <c r="V171" s="23"/>
      <c r="W171" s="23"/>
      <c r="X171" s="23"/>
      <c r="Y171" s="23"/>
      <c r="Z171" s="23"/>
      <c r="AA171" s="23"/>
    </row>
    <row r="172" spans="1:27" s="21" customFormat="1" ht="13.5" customHeight="1" x14ac:dyDescent="0.15">
      <c r="A172" s="17"/>
      <c r="B172" s="18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9"/>
      <c r="R172" s="17"/>
      <c r="S172" s="17"/>
      <c r="T172" s="17"/>
      <c r="U172" s="20"/>
      <c r="V172" s="17"/>
      <c r="W172" s="17"/>
      <c r="X172" s="17"/>
      <c r="Y172" s="17"/>
      <c r="Z172" s="17"/>
      <c r="AA172" s="17"/>
    </row>
    <row r="173" spans="1:27" s="21" customFormat="1" ht="13.5" customHeight="1" x14ac:dyDescent="0.15">
      <c r="A173" s="17"/>
      <c r="B173" s="18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9"/>
      <c r="R173" s="17"/>
      <c r="S173" s="17"/>
      <c r="T173" s="17"/>
      <c r="U173" s="20"/>
      <c r="V173" s="17"/>
      <c r="W173" s="17"/>
      <c r="X173" s="17"/>
      <c r="Y173" s="17"/>
      <c r="Z173" s="17"/>
      <c r="AA173" s="17"/>
    </row>
    <row r="174" spans="1:27" s="28" customFormat="1" ht="13.5" customHeight="1" x14ac:dyDescent="0.15">
      <c r="A174" s="23"/>
      <c r="B174" s="24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6"/>
      <c r="R174" s="23"/>
      <c r="S174" s="23"/>
      <c r="T174" s="23"/>
      <c r="U174" s="27"/>
      <c r="V174" s="23"/>
      <c r="W174" s="23"/>
      <c r="X174" s="23"/>
      <c r="Y174" s="23"/>
      <c r="Z174" s="23"/>
      <c r="AA174" s="23"/>
    </row>
    <row r="175" spans="1:27" s="36" customFormat="1" ht="13.5" customHeight="1" x14ac:dyDescent="0.15">
      <c r="A175" s="30" t="s">
        <v>27</v>
      </c>
      <c r="B175" s="31" t="s">
        <v>692</v>
      </c>
      <c r="C175" s="30" t="s">
        <v>29</v>
      </c>
      <c r="D175" s="30" t="s">
        <v>693</v>
      </c>
      <c r="E175" s="30" t="s">
        <v>27</v>
      </c>
      <c r="F175" s="30" t="s">
        <v>694</v>
      </c>
      <c r="G175" s="30" t="s">
        <v>695</v>
      </c>
      <c r="H175" s="30" t="s">
        <v>32</v>
      </c>
      <c r="I175" s="30" t="s">
        <v>696</v>
      </c>
      <c r="J175" s="30" t="s">
        <v>32</v>
      </c>
      <c r="K175" s="30">
        <v>4646893</v>
      </c>
      <c r="L175" s="30" t="s">
        <v>697</v>
      </c>
      <c r="M175" s="30" t="s">
        <v>36</v>
      </c>
      <c r="N175" s="30" t="s">
        <v>698</v>
      </c>
      <c r="O175" s="30" t="s">
        <v>29</v>
      </c>
      <c r="P175" s="30" t="s">
        <v>50</v>
      </c>
      <c r="Q175" s="34">
        <f xml:space="preserve"> DATEDIF(DATE(1963,11,12),DATE(2020,1,22),"y")</f>
        <v>56</v>
      </c>
      <c r="R175" s="30" t="s">
        <v>29</v>
      </c>
      <c r="S175" s="30" t="s">
        <v>29</v>
      </c>
      <c r="T175" s="30" t="s">
        <v>29</v>
      </c>
      <c r="U175" s="35">
        <v>1855</v>
      </c>
      <c r="V175" s="30" t="s">
        <v>38</v>
      </c>
      <c r="W175" s="30" t="s">
        <v>699</v>
      </c>
      <c r="X175" s="30" t="s">
        <v>694</v>
      </c>
      <c r="Y175" s="30" t="s">
        <v>698</v>
      </c>
      <c r="Z175" s="30" t="s">
        <v>697</v>
      </c>
      <c r="AA175" s="30" t="s">
        <v>700</v>
      </c>
    </row>
    <row r="176" spans="1:27" s="50" customFormat="1" ht="13.5" customHeight="1" x14ac:dyDescent="0.15">
      <c r="A176" s="45"/>
      <c r="B176" s="46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70"/>
      <c r="R176" s="45"/>
      <c r="S176" s="45"/>
      <c r="T176" s="45"/>
      <c r="U176" s="49"/>
      <c r="V176" s="45"/>
      <c r="W176" s="45"/>
      <c r="X176" s="45"/>
      <c r="Y176" s="45"/>
      <c r="Z176" s="45"/>
      <c r="AA176" s="45"/>
    </row>
    <row r="177" spans="1:27" s="50" customFormat="1" ht="13.5" customHeight="1" x14ac:dyDescent="0.15">
      <c r="A177" s="45"/>
      <c r="B177" s="46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70"/>
      <c r="R177" s="45"/>
      <c r="S177" s="45"/>
      <c r="T177" s="45"/>
      <c r="U177" s="49"/>
      <c r="V177" s="45"/>
      <c r="W177" s="45"/>
      <c r="X177" s="45"/>
      <c r="Y177" s="45"/>
      <c r="Z177" s="45"/>
      <c r="AA177" s="45"/>
    </row>
    <row r="178" spans="1:27" s="36" customFormat="1" ht="13.5" customHeight="1" x14ac:dyDescent="0.15">
      <c r="A178" s="30" t="s">
        <v>27</v>
      </c>
      <c r="B178" s="31" t="s">
        <v>701</v>
      </c>
      <c r="C178" s="30" t="s">
        <v>29</v>
      </c>
      <c r="D178" s="30" t="s">
        <v>702</v>
      </c>
      <c r="E178" s="30" t="s">
        <v>27</v>
      </c>
      <c r="F178" s="30" t="s">
        <v>703</v>
      </c>
      <c r="G178" s="30" t="s">
        <v>704</v>
      </c>
      <c r="H178" s="30" t="s">
        <v>213</v>
      </c>
      <c r="I178" s="30" t="s">
        <v>705</v>
      </c>
      <c r="J178" s="30" t="s">
        <v>706</v>
      </c>
      <c r="K178" s="30" t="s">
        <v>707</v>
      </c>
      <c r="L178" s="30" t="s">
        <v>29</v>
      </c>
      <c r="M178" s="30" t="s">
        <v>36</v>
      </c>
      <c r="N178" s="30">
        <v>3017385028</v>
      </c>
      <c r="O178" s="30" t="s">
        <v>29</v>
      </c>
      <c r="P178" s="30" t="s">
        <v>50</v>
      </c>
      <c r="Q178" s="34">
        <f xml:space="preserve"> DATEDIF(DATE(1985,12,16),DATE(2020,1,22),"y")</f>
        <v>34</v>
      </c>
      <c r="R178" s="30" t="s">
        <v>29</v>
      </c>
      <c r="S178" s="30" t="s">
        <v>29</v>
      </c>
      <c r="T178" s="30" t="s">
        <v>29</v>
      </c>
      <c r="U178" s="35">
        <v>2974</v>
      </c>
      <c r="V178" s="30" t="s">
        <v>38</v>
      </c>
      <c r="W178" s="30" t="s">
        <v>708</v>
      </c>
      <c r="X178" s="30" t="s">
        <v>703</v>
      </c>
      <c r="Y178" s="30">
        <v>3017385028</v>
      </c>
      <c r="Z178" s="30" t="s">
        <v>29</v>
      </c>
      <c r="AA178" s="30" t="s">
        <v>709</v>
      </c>
    </row>
    <row r="179" spans="1:27" s="28" customFormat="1" ht="13.5" customHeight="1" x14ac:dyDescent="0.15">
      <c r="A179" s="23"/>
      <c r="B179" s="24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6"/>
      <c r="R179" s="23"/>
      <c r="S179" s="23"/>
      <c r="T179" s="23"/>
      <c r="U179" s="27"/>
      <c r="V179" s="23"/>
      <c r="W179" s="23"/>
      <c r="X179" s="23"/>
      <c r="Y179" s="23"/>
      <c r="Z179" s="23"/>
      <c r="AA179" s="23"/>
    </row>
    <row r="180" spans="1:27" s="36" customFormat="1" ht="13.5" customHeight="1" x14ac:dyDescent="0.15">
      <c r="A180" s="30" t="s">
        <v>27</v>
      </c>
      <c r="B180" s="31" t="s">
        <v>710</v>
      </c>
      <c r="C180" s="30" t="s">
        <v>29</v>
      </c>
      <c r="D180" s="30" t="s">
        <v>711</v>
      </c>
      <c r="E180" s="30" t="s">
        <v>27</v>
      </c>
      <c r="F180" s="30" t="s">
        <v>712</v>
      </c>
      <c r="G180" s="30" t="s">
        <v>713</v>
      </c>
      <c r="H180" s="30" t="s">
        <v>34</v>
      </c>
      <c r="I180" s="30" t="s">
        <v>714</v>
      </c>
      <c r="J180" s="30" t="s">
        <v>34</v>
      </c>
      <c r="K180" s="30">
        <v>4824076</v>
      </c>
      <c r="L180" s="30" t="s">
        <v>715</v>
      </c>
      <c r="M180" s="30" t="s">
        <v>36</v>
      </c>
      <c r="N180" s="30">
        <v>3235051126</v>
      </c>
      <c r="O180" s="30" t="s">
        <v>29</v>
      </c>
      <c r="P180" s="30" t="s">
        <v>50</v>
      </c>
      <c r="Q180" s="34">
        <f xml:space="preserve"> DATEDIF(DATE(1958,12,25),DATE(2020,1,22),"y")</f>
        <v>61</v>
      </c>
      <c r="R180" s="30" t="s">
        <v>29</v>
      </c>
      <c r="S180" s="30" t="s">
        <v>29</v>
      </c>
      <c r="T180" s="30" t="s">
        <v>29</v>
      </c>
      <c r="U180" s="35">
        <v>348</v>
      </c>
      <c r="V180" s="30" t="s">
        <v>38</v>
      </c>
      <c r="W180" s="30" t="s">
        <v>716</v>
      </c>
      <c r="X180" s="30" t="s">
        <v>712</v>
      </c>
      <c r="Y180" s="30">
        <v>3235051126</v>
      </c>
      <c r="Z180" s="30" t="s">
        <v>717</v>
      </c>
      <c r="AA180" s="30" t="s">
        <v>718</v>
      </c>
    </row>
    <row r="181" spans="1:27" s="50" customFormat="1" ht="13.5" customHeight="1" x14ac:dyDescent="0.15">
      <c r="A181" s="45"/>
      <c r="B181" s="46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70"/>
      <c r="R181" s="45"/>
      <c r="S181" s="45"/>
      <c r="T181" s="45"/>
      <c r="U181" s="49"/>
      <c r="V181" s="45"/>
      <c r="W181" s="45"/>
      <c r="X181" s="45"/>
      <c r="Y181" s="45"/>
      <c r="Z181" s="45"/>
      <c r="AA181" s="45"/>
    </row>
    <row r="182" spans="1:27" s="21" customFormat="1" ht="13.5" customHeight="1" x14ac:dyDescent="0.15">
      <c r="A182" s="17"/>
      <c r="B182" s="18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9"/>
      <c r="R182" s="17"/>
      <c r="S182" s="17"/>
      <c r="T182" s="17"/>
      <c r="U182" s="20"/>
      <c r="V182" s="17"/>
      <c r="W182" s="17"/>
      <c r="X182" s="17"/>
      <c r="Y182" s="17"/>
      <c r="Z182" s="17"/>
      <c r="AA182" s="17"/>
    </row>
    <row r="183" spans="1:27" s="21" customFormat="1" ht="13.5" customHeight="1" x14ac:dyDescent="0.15">
      <c r="A183" s="17"/>
      <c r="B183" s="18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9"/>
      <c r="R183" s="17"/>
      <c r="S183" s="17"/>
      <c r="T183" s="17"/>
      <c r="U183" s="20"/>
      <c r="V183" s="17"/>
      <c r="W183" s="17"/>
      <c r="X183" s="17"/>
      <c r="Y183" s="17"/>
      <c r="Z183" s="17"/>
      <c r="AA183" s="17"/>
    </row>
    <row r="184" spans="1:27" s="11" customFormat="1" ht="13.5" customHeight="1" x14ac:dyDescent="0.15">
      <c r="A184" s="5" t="s">
        <v>27</v>
      </c>
      <c r="B184" s="6">
        <v>8400159</v>
      </c>
      <c r="C184" s="5"/>
      <c r="D184" s="5" t="s">
        <v>719</v>
      </c>
      <c r="E184" s="5" t="s">
        <v>27</v>
      </c>
      <c r="F184" s="7" t="s">
        <v>720</v>
      </c>
      <c r="G184" s="7" t="s">
        <v>721</v>
      </c>
      <c r="H184" s="5" t="s">
        <v>61</v>
      </c>
      <c r="I184" s="5" t="s">
        <v>721</v>
      </c>
      <c r="J184" s="5" t="s">
        <v>32</v>
      </c>
      <c r="K184" s="5">
        <v>4519689</v>
      </c>
      <c r="L184" s="5" t="s">
        <v>29</v>
      </c>
      <c r="M184" s="5" t="s">
        <v>36</v>
      </c>
      <c r="N184" s="5">
        <v>3146106565</v>
      </c>
      <c r="O184" s="5" t="s">
        <v>29</v>
      </c>
      <c r="P184" s="5" t="s">
        <v>50</v>
      </c>
      <c r="Q184" s="9">
        <f xml:space="preserve"> DATEDIF(DATE(1959,10,17),DATE(2020,1,22),"y")</f>
        <v>60</v>
      </c>
      <c r="R184" s="5" t="s">
        <v>29</v>
      </c>
      <c r="S184" s="5" t="s">
        <v>29</v>
      </c>
      <c r="T184" s="5" t="s">
        <v>29</v>
      </c>
      <c r="U184" s="10">
        <v>350</v>
      </c>
      <c r="V184" s="5" t="s">
        <v>38</v>
      </c>
      <c r="W184" s="5">
        <v>4519689</v>
      </c>
      <c r="X184" s="5">
        <v>4567351</v>
      </c>
      <c r="Y184" s="5">
        <v>3146106565</v>
      </c>
      <c r="Z184" s="5" t="s">
        <v>29</v>
      </c>
      <c r="AA184" s="5" t="s">
        <v>722</v>
      </c>
    </row>
  </sheetData>
  <hyperlinks>
    <hyperlink ref="L27" r:id="rId1" xr:uid="{958AFEBE-C791-4FF3-996A-50276CA25B28}"/>
    <hyperlink ref="L2" r:id="rId2" xr:uid="{71E018E9-5A01-43D4-9DB6-15F202018D34}"/>
    <hyperlink ref="Z2" r:id="rId3" xr:uid="{75FE987A-D4F5-45FA-AB4A-F714489DB413}"/>
    <hyperlink ref="AA2" r:id="rId4" xr:uid="{B8983BFD-A789-479F-BEE9-B46BA8F5F112}"/>
    <hyperlink ref="L5" r:id="rId5" xr:uid="{DA197B8D-20E8-4E8C-B8D6-20E74B3983D6}"/>
    <hyperlink ref="Z5" r:id="rId6" xr:uid="{BA619318-7CC9-4606-AE48-A12EB3B688EA}"/>
    <hyperlink ref="AA5" r:id="rId7" xr:uid="{5DBB436D-BE44-492C-8EB9-9F85D6BE59DA}"/>
    <hyperlink ref="L6" r:id="rId8" xr:uid="{C9959A62-0ADE-4910-AED1-75A10CC70E51}"/>
    <hyperlink ref="Z6" r:id="rId9" xr:uid="{35D8106A-F0D0-4102-BC05-426F6F9EC2CF}"/>
    <hyperlink ref="AA6" r:id="rId10" xr:uid="{89D758FD-ABF8-4E6F-B004-3392DA58AF1F}"/>
    <hyperlink ref="L8" r:id="rId11" xr:uid="{7E75B565-A998-44D5-8EAF-762F23E6EE5F}"/>
    <hyperlink ref="Z8" r:id="rId12" xr:uid="{B7C7DF30-413A-4D06-934A-FD904069D90E}"/>
    <hyperlink ref="AA8" r:id="rId13" xr:uid="{440B298E-86BB-4B5D-B262-2206EAD70096}"/>
    <hyperlink ref="L9" r:id="rId14" xr:uid="{0EC7E2DE-87A1-4152-8271-22F2EB833113}"/>
    <hyperlink ref="L13" r:id="rId15" xr:uid="{EB5BA2DA-89F2-47EF-93FE-F65A6ABB81D8}"/>
    <hyperlink ref="Z13" r:id="rId16" xr:uid="{24D37662-623D-49B1-B044-F51084A04D13}"/>
    <hyperlink ref="AA13" r:id="rId17" xr:uid="{BA3DC0DE-BB87-429C-A7BF-C2C317D379E9}"/>
    <hyperlink ref="L14" r:id="rId18" xr:uid="{73961145-15FF-4C4A-9576-FD4DBDAF0B36}"/>
    <hyperlink ref="Z14" r:id="rId19" xr:uid="{676F7721-E6BF-4289-874B-0A0972391A0F}"/>
    <hyperlink ref="AA14" r:id="rId20" xr:uid="{503915ED-AAFA-461C-960F-557C7541C323}"/>
    <hyperlink ref="L16" r:id="rId21" xr:uid="{AB4561AE-6416-4939-BF26-25467FAF5F96}"/>
    <hyperlink ref="Z16" r:id="rId22" xr:uid="{B5D62FA2-7993-4169-BB1D-06E5A3515499}"/>
    <hyperlink ref="L17" r:id="rId23" xr:uid="{EA40B53F-41A4-4743-AE19-0863048E8D3F}"/>
    <hyperlink ref="Z17" r:id="rId24" xr:uid="{C224C5DD-CD42-4622-B914-42B5594B82C9}"/>
    <hyperlink ref="AA17" r:id="rId25" xr:uid="{A6953731-AA14-4921-AF8D-E985AC557FB0}"/>
    <hyperlink ref="L21" r:id="rId26" xr:uid="{1258F890-6B02-420C-B137-3C503449CDCA}"/>
    <hyperlink ref="Z21" r:id="rId27" xr:uid="{A6645E43-55EE-4F63-8EC0-004E882FAD36}"/>
    <hyperlink ref="AA21" r:id="rId28" xr:uid="{A314CFBB-163B-449C-8053-E7E0718A8233}"/>
    <hyperlink ref="L29" r:id="rId29" xr:uid="{7C702A00-F243-47BB-B8AA-A6F035F63D8A}"/>
    <hyperlink ref="AA29" r:id="rId30" xr:uid="{8AE61301-E273-4DFC-8721-48A81363930B}"/>
    <hyperlink ref="Z29" r:id="rId31" xr:uid="{37DEA63E-F00D-4055-B4F8-E6EB5F508177}"/>
    <hyperlink ref="L34" r:id="rId32" xr:uid="{67B87FFD-1A75-4743-9EC6-1A024EE7F081}"/>
    <hyperlink ref="AA34" r:id="rId33" xr:uid="{4310BEBB-14CF-44D8-9CCF-F58CBAADB3E3}"/>
    <hyperlink ref="L36" r:id="rId34" xr:uid="{6F15AC3D-EE87-413B-B70C-CBD18E26E614}"/>
    <hyperlink ref="AA36" r:id="rId35" xr:uid="{B8EFAA64-A8E2-4DFC-ADAD-34A2A3BC8139}"/>
    <hyperlink ref="L39" r:id="rId36" xr:uid="{54AA3B6A-FDDB-456B-AC82-120DB835334C}"/>
    <hyperlink ref="Z39" r:id="rId37" xr:uid="{324994D9-C1BB-43A7-A495-1B8A6B6132AA}"/>
    <hyperlink ref="L40" r:id="rId38" xr:uid="{240FA44C-6714-4CC6-8448-E612573100EF}"/>
    <hyperlink ref="Z40" r:id="rId39" xr:uid="{7DE52F18-E162-4812-A687-6C5BDD61EEC5}"/>
    <hyperlink ref="AA40" r:id="rId40" xr:uid="{C6B26163-56AF-4F8F-953F-8D21B6509403}"/>
    <hyperlink ref="AA42" r:id="rId41" xr:uid="{15BECF2D-BBB5-40C5-949B-FE55AE5EA09B}"/>
    <hyperlink ref="L44" r:id="rId42" xr:uid="{458CAB86-418C-4BB1-BE57-29BEC842381B}"/>
    <hyperlink ref="Z44" r:id="rId43" xr:uid="{CF5AB91F-0CF6-4432-AA9E-E21ED883F8C8}"/>
    <hyperlink ref="AA46" r:id="rId44" xr:uid="{706845CB-0E96-4930-94AD-CBC131B5D9B9}"/>
    <hyperlink ref="L47" r:id="rId45" xr:uid="{DBF27103-EE13-460F-9CBA-3B5EE78A8C48}"/>
    <hyperlink ref="Z47" r:id="rId46" xr:uid="{6A393F3D-33F0-44C3-A8F8-4FE4C42AB350}"/>
    <hyperlink ref="AA47" r:id="rId47" xr:uid="{F4DBC28E-8123-427B-93E0-9CC74E94748C}"/>
    <hyperlink ref="AA49" r:id="rId48" xr:uid="{87498EFE-FF9B-4D61-B70F-3C35684D0257}"/>
    <hyperlink ref="L54" r:id="rId49" xr:uid="{97478615-8F12-482A-B719-148CEB96D775}"/>
    <hyperlink ref="Z54" r:id="rId50" xr:uid="{4BD475B5-6E6F-4699-AA4C-7107C59FFDBA}"/>
    <hyperlink ref="AA54" r:id="rId51" xr:uid="{F080C187-BD47-4B14-9120-F40481117E3D}"/>
    <hyperlink ref="Z59" r:id="rId52" xr:uid="{1E5886EC-AA18-4127-BA8A-ABEEF17AFD31}"/>
    <hyperlink ref="AA59" r:id="rId53" xr:uid="{C6BC34BC-D115-4B38-90C8-7A9865737490}"/>
    <hyperlink ref="L59" r:id="rId54" xr:uid="{44AC8D94-301E-49EE-ADD1-C2F78F7A56D8}"/>
    <hyperlink ref="L60" r:id="rId55" xr:uid="{4CA25D03-07F1-47C8-8AC6-B23B0188266F}"/>
    <hyperlink ref="L63" r:id="rId56" xr:uid="{ACD22C03-5609-4C13-ADF6-213CFDFE0660}"/>
    <hyperlink ref="Z63" r:id="rId57" xr:uid="{812D9289-BADA-4F93-B8AE-CD4F71F0E730}"/>
    <hyperlink ref="AA63" r:id="rId58" xr:uid="{1DF86834-5F4A-406C-B112-FAD7C061F154}"/>
    <hyperlink ref="Z73" r:id="rId59" xr:uid="{BC7C8026-6E2E-4366-ACC8-9148D763FB92}"/>
    <hyperlink ref="L82" r:id="rId60" xr:uid="{1D911985-13E6-4828-B7CB-1BC636C0EC02}"/>
    <hyperlink ref="Z88" r:id="rId61" xr:uid="{0B9E1261-4ACD-4850-BF9C-C689F9FC9C09}"/>
    <hyperlink ref="AA89" r:id="rId62" xr:uid="{79F51DFD-D51B-4143-A841-9F294A69EB4F}"/>
    <hyperlink ref="AA96" r:id="rId63" xr:uid="{6F5E2B41-6455-4D09-8733-4F81C5534FCC}"/>
    <hyperlink ref="L102" r:id="rId64" xr:uid="{6D3EA155-5DC3-4A4D-9EB2-05D8DAD1B309}"/>
    <hyperlink ref="Z102" r:id="rId65" xr:uid="{F333B100-1C06-4672-9DBF-31A4E07620C8}"/>
    <hyperlink ref="AA105" r:id="rId66" xr:uid="{AFB37CE1-0704-4BA0-9F51-F646DE235108}"/>
    <hyperlink ref="L106" r:id="rId67" xr:uid="{DDDD2334-5761-474D-BED3-F3C73B558AB4}"/>
    <hyperlink ref="Z106" r:id="rId68" xr:uid="{93887EB8-B523-4293-BF4A-520CEAA20CD3}"/>
    <hyperlink ref="AA116" r:id="rId69" xr:uid="{A3443CD8-6D51-45D0-B94F-28C329D699E1}"/>
    <hyperlink ref="AA117" r:id="rId70" xr:uid="{6C78A168-025F-4AF4-A68B-6DBA9B9C1F0B}"/>
    <hyperlink ref="N126" r:id="rId71" display="ELISABETCORREAHERRERA@GMAIL.CON" xr:uid="{247E7A25-7A4E-4234-97F8-B537D430B8F1}"/>
    <hyperlink ref="L126" r:id="rId72" xr:uid="{DFC85E6C-A446-4523-A442-EF2E0AAB2AF2}"/>
    <hyperlink ref="Z126" r:id="rId73" xr:uid="{BFD4BEFD-F952-42CC-A839-8233BE740389}"/>
    <hyperlink ref="AA126" r:id="rId74" xr:uid="{60FACDE9-AB7A-4E6E-B49D-24E036BD1B49}"/>
    <hyperlink ref="AA130" r:id="rId75" xr:uid="{703C896C-E76D-4246-A710-212124C1F187}"/>
    <hyperlink ref="Z131" r:id="rId76" xr:uid="{560BE2F0-46D3-4DBB-87FE-F4ED908D482E}"/>
    <hyperlink ref="L134" r:id="rId77" xr:uid="{73BE584E-4203-474F-9CF1-0C0D8153C5C6}"/>
    <hyperlink ref="AA149" r:id="rId78" xr:uid="{469DCEFC-4D6F-4201-9784-6D5A7454F92B}"/>
    <hyperlink ref="L152" r:id="rId79" xr:uid="{E4119CBF-B627-4418-95C7-4148378624BF}"/>
    <hyperlink ref="Z152" r:id="rId80" xr:uid="{21BD28FD-5817-4723-B2B6-BF77E84EF367}"/>
    <hyperlink ref="Z153" r:id="rId81" xr:uid="{B2B40383-7237-442F-9630-CFCD0F1DDA93}"/>
    <hyperlink ref="L170" r:id="rId82" xr:uid="{822B9D9A-8754-46EE-90A4-6C6DA388AFBA}"/>
    <hyperlink ref="AA170" r:id="rId83" xr:uid="{1A019776-C0D5-4F23-B44E-1694AD656A46}"/>
    <hyperlink ref="Z170" r:id="rId84" xr:uid="{FCF2C228-157B-4FE7-9972-60ED57D494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300C-EF69-694F-8521-F6F643AC9652}">
  <dimension ref="A1:AB259"/>
  <sheetViews>
    <sheetView topLeftCell="J1" zoomScale="96" zoomScaleNormal="96" workbookViewId="0">
      <selection activeCell="Q2" sqref="Q2:Q74"/>
    </sheetView>
  </sheetViews>
  <sheetFormatPr baseColWidth="10" defaultColWidth="9.1640625" defaultRowHeight="15" x14ac:dyDescent="0.2"/>
  <cols>
    <col min="1" max="1" width="24.6640625" customWidth="1"/>
    <col min="2" max="2" width="89" customWidth="1"/>
    <col min="3" max="3" width="23" customWidth="1"/>
    <col min="4" max="4" width="94.1640625" customWidth="1"/>
    <col min="5" max="5" width="42.33203125" customWidth="1"/>
    <col min="6" max="6" width="54.83203125" customWidth="1"/>
    <col min="7" max="7" width="37.1640625" customWidth="1"/>
    <col min="8" max="8" width="42.6640625" customWidth="1"/>
    <col min="9" max="9" width="32.5" customWidth="1"/>
    <col min="10" max="10" width="27.83203125" customWidth="1"/>
    <col min="11" max="11" width="33.83203125" customWidth="1"/>
    <col min="12" max="12" width="56.5" customWidth="1"/>
    <col min="17" max="17" width="9.1640625" style="98" customWidth="1"/>
    <col min="25" max="25" width="38.33203125" customWidth="1"/>
    <col min="26" max="26" width="39" customWidth="1"/>
    <col min="27" max="27" width="63" customWidth="1"/>
  </cols>
  <sheetData>
    <row r="1" spans="1:27" s="4" customFormat="1" ht="13.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96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s="11" customFormat="1" ht="13.5" customHeight="1" x14ac:dyDescent="0.2">
      <c r="A2" s="5" t="s">
        <v>27</v>
      </c>
      <c r="B2" s="6" t="s">
        <v>28</v>
      </c>
      <c r="C2" s="5" t="s">
        <v>29</v>
      </c>
      <c r="D2" s="5" t="s">
        <v>30</v>
      </c>
      <c r="E2" s="5" t="s">
        <v>27</v>
      </c>
      <c r="F2" s="7">
        <v>4541123</v>
      </c>
      <c r="G2" s="5" t="s">
        <v>31</v>
      </c>
      <c r="H2" s="5" t="s">
        <v>32</v>
      </c>
      <c r="I2" s="5" t="s">
        <v>33</v>
      </c>
      <c r="J2" s="5" t="s">
        <v>34</v>
      </c>
      <c r="K2" s="5">
        <v>3419881</v>
      </c>
      <c r="L2" s="8" t="s">
        <v>35</v>
      </c>
      <c r="M2" s="5" t="s">
        <v>36</v>
      </c>
      <c r="N2" s="5">
        <v>3148618164</v>
      </c>
      <c r="O2" s="5"/>
      <c r="P2" s="5" t="s">
        <v>37</v>
      </c>
      <c r="Q2" s="95" t="s">
        <v>932</v>
      </c>
      <c r="R2" s="5" t="s">
        <v>29</v>
      </c>
      <c r="S2" s="5" t="s">
        <v>29</v>
      </c>
      <c r="T2" s="5" t="s">
        <v>29</v>
      </c>
      <c r="U2" s="10">
        <v>1784</v>
      </c>
      <c r="V2" s="5" t="s">
        <v>38</v>
      </c>
      <c r="W2" s="5">
        <v>3419881</v>
      </c>
      <c r="X2" s="5">
        <v>4541123</v>
      </c>
      <c r="Y2" s="5">
        <v>3148618164</v>
      </c>
      <c r="Z2" s="8" t="s">
        <v>39</v>
      </c>
      <c r="AA2" s="8" t="s">
        <v>40</v>
      </c>
    </row>
    <row r="3" spans="1:27" s="11" customFormat="1" ht="13.5" customHeight="1" x14ac:dyDescent="0.15">
      <c r="A3" s="5" t="s">
        <v>27</v>
      </c>
      <c r="B3" s="6" t="s">
        <v>41</v>
      </c>
      <c r="C3" s="5" t="s">
        <v>29</v>
      </c>
      <c r="D3" s="5" t="s">
        <v>42</v>
      </c>
      <c r="E3" s="5" t="s">
        <v>27</v>
      </c>
      <c r="F3" s="7">
        <v>5770896</v>
      </c>
      <c r="G3" s="7" t="s">
        <v>43</v>
      </c>
      <c r="H3" s="5" t="s">
        <v>44</v>
      </c>
      <c r="I3" s="5" t="s">
        <v>45</v>
      </c>
      <c r="J3" s="5" t="s">
        <v>44</v>
      </c>
      <c r="K3" s="5">
        <v>3210406</v>
      </c>
      <c r="L3" s="5" t="s">
        <v>46</v>
      </c>
      <c r="M3" s="5" t="s">
        <v>36</v>
      </c>
      <c r="N3" s="5" t="s">
        <v>47</v>
      </c>
      <c r="O3" s="5">
        <v>3</v>
      </c>
      <c r="P3" s="5" t="s">
        <v>37</v>
      </c>
      <c r="Q3" s="95" t="s">
        <v>931</v>
      </c>
      <c r="R3" s="5" t="s">
        <v>29</v>
      </c>
      <c r="S3" s="5" t="s">
        <v>29</v>
      </c>
      <c r="T3" s="5" t="s">
        <v>29</v>
      </c>
      <c r="U3" s="10">
        <v>2086</v>
      </c>
      <c r="V3" s="5" t="s">
        <v>38</v>
      </c>
      <c r="W3" s="5">
        <v>3210406</v>
      </c>
      <c r="X3" s="5" t="s">
        <v>48</v>
      </c>
      <c r="Y3" s="5" t="s">
        <v>47</v>
      </c>
      <c r="Z3" s="5" t="s">
        <v>29</v>
      </c>
      <c r="AA3" s="5" t="s">
        <v>46</v>
      </c>
    </row>
    <row r="4" spans="1:27" s="11" customFormat="1" ht="13.5" customHeight="1" x14ac:dyDescent="0.2">
      <c r="A4" s="5" t="s">
        <v>27</v>
      </c>
      <c r="B4" s="6" t="s">
        <v>51</v>
      </c>
      <c r="C4" s="5" t="s">
        <v>29</v>
      </c>
      <c r="D4" s="5" t="s">
        <v>52</v>
      </c>
      <c r="E4" s="5" t="s">
        <v>27</v>
      </c>
      <c r="F4" s="5">
        <v>6004816</v>
      </c>
      <c r="G4" s="5" t="s">
        <v>53</v>
      </c>
      <c r="H4" s="5" t="s">
        <v>32</v>
      </c>
      <c r="I4" s="5" t="s">
        <v>54</v>
      </c>
      <c r="J4" s="5" t="s">
        <v>34</v>
      </c>
      <c r="K4" s="5">
        <v>2273143</v>
      </c>
      <c r="L4" s="8" t="s">
        <v>55</v>
      </c>
      <c r="M4" s="5" t="s">
        <v>36</v>
      </c>
      <c r="N4" s="5" t="s">
        <v>56</v>
      </c>
      <c r="O4" s="5">
        <v>2</v>
      </c>
      <c r="P4" s="5" t="s">
        <v>50</v>
      </c>
      <c r="Q4" s="95" t="s">
        <v>923</v>
      </c>
      <c r="R4" s="5" t="s">
        <v>29</v>
      </c>
      <c r="S4" s="5" t="s">
        <v>29</v>
      </c>
      <c r="T4" s="5" t="s">
        <v>29</v>
      </c>
      <c r="U4" s="10">
        <v>2288</v>
      </c>
      <c r="V4" s="5" t="s">
        <v>38</v>
      </c>
      <c r="W4" s="5">
        <v>2273143</v>
      </c>
      <c r="X4" s="5">
        <v>6004816</v>
      </c>
      <c r="Y4" s="5">
        <v>3015014383</v>
      </c>
      <c r="Z4" s="8" t="s">
        <v>55</v>
      </c>
      <c r="AA4" s="8" t="s">
        <v>55</v>
      </c>
    </row>
    <row r="5" spans="1:27" s="11" customFormat="1" ht="13.5" customHeight="1" x14ac:dyDescent="0.2">
      <c r="A5" s="5" t="s">
        <v>27</v>
      </c>
      <c r="B5" s="6" t="s">
        <v>57</v>
      </c>
      <c r="C5" s="5" t="s">
        <v>29</v>
      </c>
      <c r="D5" s="5" t="s">
        <v>58</v>
      </c>
      <c r="E5" s="5" t="s">
        <v>27</v>
      </c>
      <c r="F5" s="7" t="s">
        <v>59</v>
      </c>
      <c r="G5" s="7" t="s">
        <v>60</v>
      </c>
      <c r="H5" s="5" t="s">
        <v>61</v>
      </c>
      <c r="I5" s="5" t="s">
        <v>62</v>
      </c>
      <c r="J5" s="5" t="s">
        <v>34</v>
      </c>
      <c r="K5" s="5">
        <v>2500852</v>
      </c>
      <c r="L5" s="8" t="s">
        <v>63</v>
      </c>
      <c r="M5" s="5" t="s">
        <v>36</v>
      </c>
      <c r="N5" s="5">
        <v>3108917673</v>
      </c>
      <c r="O5" s="5">
        <v>5</v>
      </c>
      <c r="P5" s="5" t="s">
        <v>37</v>
      </c>
      <c r="Q5" s="95" t="s">
        <v>933</v>
      </c>
      <c r="R5" s="5" t="s">
        <v>29</v>
      </c>
      <c r="S5" s="5" t="s">
        <v>29</v>
      </c>
      <c r="T5" s="5" t="s">
        <v>29</v>
      </c>
      <c r="U5" s="10">
        <v>1779</v>
      </c>
      <c r="V5" s="5" t="s">
        <v>38</v>
      </c>
      <c r="W5" s="5">
        <v>2500852</v>
      </c>
      <c r="X5" s="5">
        <v>2500052</v>
      </c>
      <c r="Y5" s="5" t="s">
        <v>64</v>
      </c>
      <c r="Z5" s="8" t="s">
        <v>63</v>
      </c>
      <c r="AA5" s="8" t="s">
        <v>63</v>
      </c>
    </row>
    <row r="6" spans="1:27" s="11" customFormat="1" ht="13.5" customHeight="1" x14ac:dyDescent="0.2">
      <c r="A6" s="5" t="s">
        <v>27</v>
      </c>
      <c r="B6" s="6" t="s">
        <v>67</v>
      </c>
      <c r="C6" s="5" t="s">
        <v>29</v>
      </c>
      <c r="D6" s="5" t="s">
        <v>68</v>
      </c>
      <c r="E6" s="5" t="s">
        <v>27</v>
      </c>
      <c r="F6" s="7">
        <v>3532204</v>
      </c>
      <c r="G6" s="7" t="s">
        <v>69</v>
      </c>
      <c r="H6" s="5" t="s">
        <v>61</v>
      </c>
      <c r="I6" s="5" t="s">
        <v>70</v>
      </c>
      <c r="J6" s="5" t="s">
        <v>32</v>
      </c>
      <c r="K6" s="5">
        <v>2565841</v>
      </c>
      <c r="L6" s="8" t="s">
        <v>71</v>
      </c>
      <c r="M6" s="5" t="s">
        <v>36</v>
      </c>
      <c r="N6" s="5" t="s">
        <v>72</v>
      </c>
      <c r="O6" s="5" t="s">
        <v>29</v>
      </c>
      <c r="P6" s="5" t="s">
        <v>37</v>
      </c>
      <c r="Q6" s="95" t="s">
        <v>934</v>
      </c>
      <c r="R6" s="5" t="s">
        <v>73</v>
      </c>
      <c r="S6" s="5" t="s">
        <v>29</v>
      </c>
      <c r="T6" s="5" t="s">
        <v>29</v>
      </c>
      <c r="U6" s="10">
        <v>1506</v>
      </c>
      <c r="V6" s="5" t="s">
        <v>38</v>
      </c>
      <c r="W6" s="5">
        <v>2565841</v>
      </c>
      <c r="X6" s="5">
        <v>3532204</v>
      </c>
      <c r="Y6" s="5" t="s">
        <v>72</v>
      </c>
      <c r="Z6" s="8" t="s">
        <v>71</v>
      </c>
      <c r="AA6" s="8" t="s">
        <v>74</v>
      </c>
    </row>
    <row r="7" spans="1:27" s="11" customFormat="1" ht="13.5" customHeight="1" x14ac:dyDescent="0.2">
      <c r="A7" s="5" t="s">
        <v>27</v>
      </c>
      <c r="B7" s="6" t="s">
        <v>75</v>
      </c>
      <c r="C7" s="5" t="s">
        <v>29</v>
      </c>
      <c r="D7" s="5" t="s">
        <v>76</v>
      </c>
      <c r="E7" s="5" t="s">
        <v>27</v>
      </c>
      <c r="F7" s="5">
        <v>3124653</v>
      </c>
      <c r="G7" s="5" t="s">
        <v>77</v>
      </c>
      <c r="H7" s="5" t="s">
        <v>44</v>
      </c>
      <c r="I7" s="5" t="s">
        <v>78</v>
      </c>
      <c r="J7" s="5" t="s">
        <v>34</v>
      </c>
      <c r="K7" s="22">
        <v>4445669</v>
      </c>
      <c r="L7" s="8" t="s">
        <v>79</v>
      </c>
      <c r="M7" s="5" t="s">
        <v>36</v>
      </c>
      <c r="N7" s="5" t="s">
        <v>80</v>
      </c>
      <c r="O7" s="5">
        <v>4</v>
      </c>
      <c r="P7" s="5" t="s">
        <v>50</v>
      </c>
      <c r="Q7" s="95" t="s">
        <v>935</v>
      </c>
      <c r="R7" s="5" t="s">
        <v>29</v>
      </c>
      <c r="S7" s="5" t="s">
        <v>29</v>
      </c>
      <c r="T7" s="5" t="s">
        <v>29</v>
      </c>
      <c r="U7" s="10">
        <v>1891</v>
      </c>
      <c r="V7" s="5" t="s">
        <v>38</v>
      </c>
      <c r="W7" s="5">
        <v>4445669</v>
      </c>
      <c r="X7" s="5">
        <v>3124653</v>
      </c>
      <c r="Y7" s="5">
        <v>3218033677</v>
      </c>
      <c r="Z7" s="5" t="s">
        <v>81</v>
      </c>
      <c r="AA7" s="5" t="s">
        <v>82</v>
      </c>
    </row>
    <row r="8" spans="1:27" s="36" customFormat="1" ht="13.5" customHeight="1" x14ac:dyDescent="0.2">
      <c r="A8" s="30" t="s">
        <v>27</v>
      </c>
      <c r="B8" s="31" t="s">
        <v>85</v>
      </c>
      <c r="C8" s="30" t="s">
        <v>29</v>
      </c>
      <c r="D8" s="30" t="s">
        <v>86</v>
      </c>
      <c r="E8" s="30" t="s">
        <v>27</v>
      </c>
      <c r="F8" s="30">
        <v>4529440</v>
      </c>
      <c r="G8" s="32" t="s">
        <v>87</v>
      </c>
      <c r="H8" s="30" t="s">
        <v>32</v>
      </c>
      <c r="I8" s="30" t="s">
        <v>88</v>
      </c>
      <c r="J8" s="30" t="s">
        <v>32</v>
      </c>
      <c r="K8" s="30">
        <v>4521000</v>
      </c>
      <c r="L8" s="33" t="s">
        <v>89</v>
      </c>
      <c r="M8" s="30" t="s">
        <v>36</v>
      </c>
      <c r="N8" s="30" t="s">
        <v>90</v>
      </c>
      <c r="O8" s="30" t="s">
        <v>29</v>
      </c>
      <c r="P8" s="30" t="s">
        <v>37</v>
      </c>
      <c r="Q8" s="97" t="s">
        <v>924</v>
      </c>
      <c r="R8" s="30" t="s">
        <v>29</v>
      </c>
      <c r="S8" s="30" t="s">
        <v>29</v>
      </c>
      <c r="T8" s="30" t="s">
        <v>29</v>
      </c>
      <c r="U8" s="35">
        <v>2948</v>
      </c>
      <c r="V8" s="30" t="s">
        <v>38</v>
      </c>
      <c r="W8" s="30" t="s">
        <v>91</v>
      </c>
      <c r="X8" s="30" t="s">
        <v>92</v>
      </c>
      <c r="Y8" s="30">
        <v>3208847083</v>
      </c>
      <c r="Z8" s="33" t="s">
        <v>89</v>
      </c>
      <c r="AA8" s="33" t="s">
        <v>89</v>
      </c>
    </row>
    <row r="9" spans="1:27" s="36" customFormat="1" ht="13.5" customHeight="1" x14ac:dyDescent="0.2">
      <c r="A9" s="30" t="s">
        <v>27</v>
      </c>
      <c r="B9" s="31" t="s">
        <v>93</v>
      </c>
      <c r="C9" s="30" t="s">
        <v>29</v>
      </c>
      <c r="D9" s="30" t="s">
        <v>94</v>
      </c>
      <c r="E9" s="30" t="s">
        <v>27</v>
      </c>
      <c r="F9" s="32">
        <v>3138156</v>
      </c>
      <c r="G9" s="32" t="s">
        <v>95</v>
      </c>
      <c r="H9" s="30" t="s">
        <v>61</v>
      </c>
      <c r="I9" s="30" t="s">
        <v>96</v>
      </c>
      <c r="J9" s="30" t="s">
        <v>34</v>
      </c>
      <c r="K9" s="30">
        <v>5143704</v>
      </c>
      <c r="L9" s="33" t="s">
        <v>63</v>
      </c>
      <c r="M9" s="30" t="s">
        <v>36</v>
      </c>
      <c r="N9" s="30" t="s">
        <v>64</v>
      </c>
      <c r="O9" s="30">
        <v>3</v>
      </c>
      <c r="P9" s="30" t="s">
        <v>37</v>
      </c>
      <c r="Q9" s="97" t="s">
        <v>936</v>
      </c>
      <c r="R9" s="30" t="s">
        <v>29</v>
      </c>
      <c r="S9" s="30" t="s">
        <v>29</v>
      </c>
      <c r="T9" s="30" t="s">
        <v>29</v>
      </c>
      <c r="U9" s="35">
        <v>1780</v>
      </c>
      <c r="V9" s="30" t="s">
        <v>38</v>
      </c>
      <c r="W9" s="30">
        <v>5143704</v>
      </c>
      <c r="X9" s="30">
        <v>3138156</v>
      </c>
      <c r="Y9" s="30">
        <v>3108917673</v>
      </c>
      <c r="Z9" s="33" t="s">
        <v>63</v>
      </c>
      <c r="AA9" s="33" t="s">
        <v>63</v>
      </c>
    </row>
    <row r="10" spans="1:27" s="36" customFormat="1" ht="13.5" customHeight="1" x14ac:dyDescent="0.2">
      <c r="A10" s="30" t="s">
        <v>27</v>
      </c>
      <c r="B10" s="31" t="s">
        <v>99</v>
      </c>
      <c r="C10" s="30" t="s">
        <v>29</v>
      </c>
      <c r="D10" s="30" t="s">
        <v>100</v>
      </c>
      <c r="E10" s="30" t="s">
        <v>27</v>
      </c>
      <c r="F10" s="30" t="s">
        <v>101</v>
      </c>
      <c r="G10" s="32" t="s">
        <v>102</v>
      </c>
      <c r="H10" s="30" t="s">
        <v>61</v>
      </c>
      <c r="I10" s="30" t="s">
        <v>103</v>
      </c>
      <c r="J10" s="30" t="s">
        <v>83</v>
      </c>
      <c r="K10" s="30" t="s">
        <v>104</v>
      </c>
      <c r="L10" s="33" t="s">
        <v>105</v>
      </c>
      <c r="M10" s="30" t="s">
        <v>36</v>
      </c>
      <c r="N10" s="30" t="s">
        <v>106</v>
      </c>
      <c r="O10" s="30" t="s">
        <v>29</v>
      </c>
      <c r="P10" s="30" t="s">
        <v>50</v>
      </c>
      <c r="Q10" s="97" t="s">
        <v>937</v>
      </c>
      <c r="R10" s="30" t="s">
        <v>29</v>
      </c>
      <c r="S10" s="30" t="s">
        <v>29</v>
      </c>
      <c r="T10" s="30" t="s">
        <v>29</v>
      </c>
      <c r="U10" s="35">
        <v>2557</v>
      </c>
      <c r="V10" s="30" t="s">
        <v>38</v>
      </c>
      <c r="W10" s="30" t="s">
        <v>104</v>
      </c>
      <c r="X10" s="30" t="s">
        <v>101</v>
      </c>
      <c r="Y10" s="30" t="s">
        <v>106</v>
      </c>
      <c r="Z10" s="33" t="s">
        <v>105</v>
      </c>
      <c r="AA10" s="30" t="s">
        <v>107</v>
      </c>
    </row>
    <row r="11" spans="1:27" s="36" customFormat="1" ht="13.5" customHeight="1" x14ac:dyDescent="0.2">
      <c r="A11" s="30" t="s">
        <v>27</v>
      </c>
      <c r="B11" s="31" t="s">
        <v>108</v>
      </c>
      <c r="C11" s="30" t="s">
        <v>29</v>
      </c>
      <c r="D11" s="30" t="s">
        <v>109</v>
      </c>
      <c r="E11" s="30" t="s">
        <v>27</v>
      </c>
      <c r="F11" s="32" t="s">
        <v>110</v>
      </c>
      <c r="G11" s="32" t="s">
        <v>111</v>
      </c>
      <c r="H11" s="30" t="s">
        <v>61</v>
      </c>
      <c r="I11" s="30" t="s">
        <v>112</v>
      </c>
      <c r="J11" s="30" t="s">
        <v>34</v>
      </c>
      <c r="K11" s="30" t="s">
        <v>113</v>
      </c>
      <c r="L11" s="33" t="s">
        <v>114</v>
      </c>
      <c r="M11" s="30" t="s">
        <v>36</v>
      </c>
      <c r="N11" s="30" t="s">
        <v>115</v>
      </c>
      <c r="O11" s="30">
        <v>4</v>
      </c>
      <c r="P11" s="30" t="s">
        <v>50</v>
      </c>
      <c r="Q11" s="97" t="s">
        <v>938</v>
      </c>
      <c r="R11" s="30" t="s">
        <v>29</v>
      </c>
      <c r="S11" s="30" t="s">
        <v>29</v>
      </c>
      <c r="T11" s="30" t="s">
        <v>29</v>
      </c>
      <c r="U11" s="35">
        <v>314</v>
      </c>
      <c r="V11" s="30" t="s">
        <v>38</v>
      </c>
      <c r="W11" s="30" t="s">
        <v>113</v>
      </c>
      <c r="X11" s="30">
        <v>5388059</v>
      </c>
      <c r="Y11" s="30" t="s">
        <v>115</v>
      </c>
      <c r="Z11" s="33" t="s">
        <v>114</v>
      </c>
      <c r="AA11" s="33" t="s">
        <v>114</v>
      </c>
    </row>
    <row r="12" spans="1:27" s="36" customFormat="1" ht="13.5" customHeight="1" x14ac:dyDescent="0.2">
      <c r="A12" s="30" t="s">
        <v>27</v>
      </c>
      <c r="B12" s="31" t="s">
        <v>142</v>
      </c>
      <c r="C12" s="30" t="s">
        <v>29</v>
      </c>
      <c r="D12" s="30" t="s">
        <v>143</v>
      </c>
      <c r="E12" s="30" t="s">
        <v>27</v>
      </c>
      <c r="F12" s="30" t="s">
        <v>144</v>
      </c>
      <c r="G12" s="32" t="s">
        <v>145</v>
      </c>
      <c r="H12" s="30" t="s">
        <v>44</v>
      </c>
      <c r="I12" s="30" t="s">
        <v>146</v>
      </c>
      <c r="J12" s="30" t="s">
        <v>44</v>
      </c>
      <c r="K12" s="30">
        <v>4128169</v>
      </c>
      <c r="L12" s="33" t="s">
        <v>147</v>
      </c>
      <c r="M12" s="30" t="s">
        <v>36</v>
      </c>
      <c r="N12" s="30" t="s">
        <v>148</v>
      </c>
      <c r="O12" s="30" t="s">
        <v>29</v>
      </c>
      <c r="P12" s="30" t="s">
        <v>37</v>
      </c>
      <c r="Q12" s="97" t="s">
        <v>939</v>
      </c>
      <c r="R12" s="30" t="s">
        <v>29</v>
      </c>
      <c r="S12" s="30" t="s">
        <v>29</v>
      </c>
      <c r="T12" s="30" t="s">
        <v>29</v>
      </c>
      <c r="U12" s="35">
        <v>204</v>
      </c>
      <c r="V12" s="30" t="s">
        <v>38</v>
      </c>
      <c r="W12" s="30">
        <v>4128169</v>
      </c>
      <c r="X12" s="30" t="s">
        <v>144</v>
      </c>
      <c r="Y12" s="30" t="s">
        <v>148</v>
      </c>
      <c r="Z12" s="33" t="s">
        <v>147</v>
      </c>
      <c r="AA12" s="33" t="s">
        <v>147</v>
      </c>
    </row>
    <row r="13" spans="1:27" s="36" customFormat="1" ht="13.5" customHeight="1" x14ac:dyDescent="0.2">
      <c r="A13" s="30" t="s">
        <v>27</v>
      </c>
      <c r="B13" s="31" t="s">
        <v>149</v>
      </c>
      <c r="C13" s="30" t="s">
        <v>29</v>
      </c>
      <c r="D13" s="30" t="s">
        <v>150</v>
      </c>
      <c r="E13" s="30" t="s">
        <v>27</v>
      </c>
      <c r="F13" s="30" t="s">
        <v>151</v>
      </c>
      <c r="G13" s="32" t="s">
        <v>152</v>
      </c>
      <c r="H13" s="30" t="s">
        <v>44</v>
      </c>
      <c r="I13" s="30" t="s">
        <v>153</v>
      </c>
      <c r="J13" s="30" t="s">
        <v>34</v>
      </c>
      <c r="K13" s="30" t="s">
        <v>154</v>
      </c>
      <c r="L13" s="33" t="s">
        <v>155</v>
      </c>
      <c r="M13" s="30" t="s">
        <v>36</v>
      </c>
      <c r="N13" s="30" t="s">
        <v>156</v>
      </c>
      <c r="O13" s="30">
        <v>3</v>
      </c>
      <c r="P13" s="30" t="s">
        <v>50</v>
      </c>
      <c r="Q13" s="97" t="s">
        <v>940</v>
      </c>
      <c r="R13" s="30" t="s">
        <v>29</v>
      </c>
      <c r="S13" s="30" t="s">
        <v>29</v>
      </c>
      <c r="T13" s="30" t="s">
        <v>29</v>
      </c>
      <c r="U13" s="35">
        <v>1226</v>
      </c>
      <c r="V13" s="30" t="s">
        <v>38</v>
      </c>
      <c r="W13" s="30" t="s">
        <v>154</v>
      </c>
      <c r="X13" s="30" t="s">
        <v>151</v>
      </c>
      <c r="Y13" s="30" t="s">
        <v>156</v>
      </c>
      <c r="Z13" s="30" t="s">
        <v>155</v>
      </c>
      <c r="AA13" s="33" t="s">
        <v>155</v>
      </c>
    </row>
    <row r="14" spans="1:27" s="36" customFormat="1" ht="13.5" customHeight="1" x14ac:dyDescent="0.2">
      <c r="A14" s="30" t="s">
        <v>27</v>
      </c>
      <c r="B14" s="31" t="s">
        <v>158</v>
      </c>
      <c r="C14" s="30" t="s">
        <v>29</v>
      </c>
      <c r="D14" s="30" t="s">
        <v>159</v>
      </c>
      <c r="E14" s="30" t="s">
        <v>27</v>
      </c>
      <c r="F14" s="30" t="s">
        <v>160</v>
      </c>
      <c r="G14" s="32" t="s">
        <v>161</v>
      </c>
      <c r="H14" s="30" t="s">
        <v>162</v>
      </c>
      <c r="I14" s="30" t="s">
        <v>163</v>
      </c>
      <c r="J14" s="30" t="s">
        <v>162</v>
      </c>
      <c r="K14" s="30">
        <v>4005049</v>
      </c>
      <c r="L14" s="33" t="s">
        <v>164</v>
      </c>
      <c r="M14" s="30" t="s">
        <v>36</v>
      </c>
      <c r="N14" s="30" t="s">
        <v>165</v>
      </c>
      <c r="O14" s="30">
        <v>1</v>
      </c>
      <c r="P14" s="30" t="s">
        <v>50</v>
      </c>
      <c r="Q14" s="97" t="s">
        <v>941</v>
      </c>
      <c r="R14" s="30" t="s">
        <v>29</v>
      </c>
      <c r="S14" s="30" t="s">
        <v>29</v>
      </c>
      <c r="T14" s="30" t="s">
        <v>29</v>
      </c>
      <c r="U14" s="35">
        <v>716</v>
      </c>
      <c r="V14" s="30" t="s">
        <v>38</v>
      </c>
      <c r="W14" s="30" t="s">
        <v>166</v>
      </c>
      <c r="X14" s="30">
        <v>4005049</v>
      </c>
      <c r="Y14" s="30" t="s">
        <v>165</v>
      </c>
      <c r="Z14" s="30" t="s">
        <v>167</v>
      </c>
      <c r="AA14" s="33" t="s">
        <v>168</v>
      </c>
    </row>
    <row r="15" spans="1:27" s="36" customFormat="1" ht="13.5" customHeight="1" x14ac:dyDescent="0.15">
      <c r="A15" s="30" t="s">
        <v>27</v>
      </c>
      <c r="B15" s="31">
        <v>71724019</v>
      </c>
      <c r="C15" s="30" t="s">
        <v>29</v>
      </c>
      <c r="D15" s="30" t="s">
        <v>169</v>
      </c>
      <c r="E15" s="30" t="s">
        <v>27</v>
      </c>
      <c r="F15" s="30" t="s">
        <v>170</v>
      </c>
      <c r="G15" s="30" t="s">
        <v>171</v>
      </c>
      <c r="H15" s="30" t="s">
        <v>32</v>
      </c>
      <c r="I15" s="30" t="s">
        <v>172</v>
      </c>
      <c r="J15" s="30" t="s">
        <v>34</v>
      </c>
      <c r="K15" s="30" t="s">
        <v>173</v>
      </c>
      <c r="L15" s="30" t="s">
        <v>174</v>
      </c>
      <c r="M15" s="30" t="s">
        <v>36</v>
      </c>
      <c r="N15" s="30" t="s">
        <v>175</v>
      </c>
      <c r="O15" s="30">
        <v>3</v>
      </c>
      <c r="P15" s="30" t="s">
        <v>50</v>
      </c>
      <c r="Q15" s="97" t="s">
        <v>942</v>
      </c>
      <c r="R15" s="30" t="s">
        <v>29</v>
      </c>
      <c r="S15" s="30" t="s">
        <v>29</v>
      </c>
      <c r="T15" s="30" t="s">
        <v>29</v>
      </c>
      <c r="U15" s="35">
        <v>2119</v>
      </c>
      <c r="V15" s="30" t="s">
        <v>38</v>
      </c>
      <c r="W15" s="30" t="s">
        <v>173</v>
      </c>
      <c r="X15" s="30" t="s">
        <v>170</v>
      </c>
      <c r="Y15" s="30" t="s">
        <v>175</v>
      </c>
      <c r="Z15" s="30" t="s">
        <v>174</v>
      </c>
      <c r="AA15" s="30" t="s">
        <v>176</v>
      </c>
    </row>
    <row r="16" spans="1:27" s="36" customFormat="1" ht="13.5" customHeight="1" x14ac:dyDescent="0.2">
      <c r="A16" s="30" t="s">
        <v>27</v>
      </c>
      <c r="B16" s="31">
        <v>98496590</v>
      </c>
      <c r="C16" s="30" t="s">
        <v>29</v>
      </c>
      <c r="D16" s="30" t="s">
        <v>177</v>
      </c>
      <c r="E16" s="30" t="s">
        <v>27</v>
      </c>
      <c r="F16" s="30" t="s">
        <v>178</v>
      </c>
      <c r="G16" s="30" t="s">
        <v>179</v>
      </c>
      <c r="H16" s="30" t="s">
        <v>180</v>
      </c>
      <c r="I16" s="30" t="s">
        <v>181</v>
      </c>
      <c r="J16" s="30" t="s">
        <v>182</v>
      </c>
      <c r="K16" s="30" t="s">
        <v>183</v>
      </c>
      <c r="L16" s="33" t="s">
        <v>184</v>
      </c>
      <c r="M16" s="30" t="s">
        <v>36</v>
      </c>
      <c r="N16" s="30" t="s">
        <v>185</v>
      </c>
      <c r="O16" s="30">
        <v>4</v>
      </c>
      <c r="P16" s="30" t="s">
        <v>50</v>
      </c>
      <c r="Q16" s="97" t="s">
        <v>943</v>
      </c>
      <c r="R16" s="30" t="s">
        <v>29</v>
      </c>
      <c r="S16" s="30" t="s">
        <v>29</v>
      </c>
      <c r="T16" s="30" t="s">
        <v>29</v>
      </c>
      <c r="U16" s="35">
        <v>2905</v>
      </c>
      <c r="V16" s="30" t="s">
        <v>38</v>
      </c>
      <c r="W16" s="30">
        <v>4482224</v>
      </c>
      <c r="X16" s="30">
        <v>4988884</v>
      </c>
      <c r="Y16" s="30" t="s">
        <v>185</v>
      </c>
      <c r="Z16" s="33" t="s">
        <v>186</v>
      </c>
      <c r="AA16" s="30" t="s">
        <v>187</v>
      </c>
    </row>
    <row r="17" spans="1:28" s="36" customFormat="1" ht="13.5" customHeight="1" x14ac:dyDescent="0.2">
      <c r="A17" s="30" t="s">
        <v>27</v>
      </c>
      <c r="B17" s="31" t="s">
        <v>188</v>
      </c>
      <c r="C17" s="30" t="s">
        <v>29</v>
      </c>
      <c r="D17" s="30" t="s">
        <v>189</v>
      </c>
      <c r="E17" s="30" t="s">
        <v>27</v>
      </c>
      <c r="F17" s="32">
        <v>2300505</v>
      </c>
      <c r="G17" s="32" t="s">
        <v>190</v>
      </c>
      <c r="H17" s="30" t="s">
        <v>61</v>
      </c>
      <c r="I17" s="30" t="s">
        <v>191</v>
      </c>
      <c r="J17" s="30" t="s">
        <v>192</v>
      </c>
      <c r="K17" s="30">
        <v>4120533</v>
      </c>
      <c r="L17" s="33" t="s">
        <v>193</v>
      </c>
      <c r="M17" s="30" t="s">
        <v>36</v>
      </c>
      <c r="N17" s="30">
        <v>4120533</v>
      </c>
      <c r="O17" s="30">
        <v>4</v>
      </c>
      <c r="P17" s="30" t="s">
        <v>50</v>
      </c>
      <c r="Q17" s="97" t="s">
        <v>944</v>
      </c>
      <c r="R17" s="30" t="s">
        <v>29</v>
      </c>
      <c r="S17" s="30" t="s">
        <v>29</v>
      </c>
      <c r="T17" s="30" t="s">
        <v>29</v>
      </c>
      <c r="U17" s="35">
        <v>2157</v>
      </c>
      <c r="V17" s="30" t="s">
        <v>38</v>
      </c>
      <c r="W17" s="30">
        <v>4120533</v>
      </c>
      <c r="X17" s="30">
        <v>2300505</v>
      </c>
      <c r="Y17" s="30">
        <v>3116050644</v>
      </c>
      <c r="Z17" s="33" t="s">
        <v>194</v>
      </c>
      <c r="AA17" s="33" t="s">
        <v>193</v>
      </c>
    </row>
    <row r="18" spans="1:28" s="36" customFormat="1" ht="13.5" customHeight="1" x14ac:dyDescent="0.2">
      <c r="A18" s="30" t="s">
        <v>27</v>
      </c>
      <c r="B18" s="31" t="s">
        <v>196</v>
      </c>
      <c r="C18" s="30" t="s">
        <v>29</v>
      </c>
      <c r="D18" s="30" t="s">
        <v>197</v>
      </c>
      <c r="E18" s="30" t="s">
        <v>27</v>
      </c>
      <c r="F18" s="32" t="s">
        <v>198</v>
      </c>
      <c r="G18" s="32" t="s">
        <v>199</v>
      </c>
      <c r="H18" s="30" t="s">
        <v>61</v>
      </c>
      <c r="I18" s="30" t="s">
        <v>200</v>
      </c>
      <c r="J18" s="30" t="s">
        <v>34</v>
      </c>
      <c r="K18" s="30">
        <v>2643767</v>
      </c>
      <c r="L18" s="30" t="s">
        <v>201</v>
      </c>
      <c r="M18" s="30" t="s">
        <v>36</v>
      </c>
      <c r="N18" s="30" t="s">
        <v>202</v>
      </c>
      <c r="O18" s="30" t="s">
        <v>29</v>
      </c>
      <c r="P18" s="30" t="s">
        <v>50</v>
      </c>
      <c r="Q18" s="97" t="s">
        <v>945</v>
      </c>
      <c r="R18" s="30" t="s">
        <v>29</v>
      </c>
      <c r="S18" s="30" t="s">
        <v>29</v>
      </c>
      <c r="T18" s="30" t="s">
        <v>29</v>
      </c>
      <c r="U18" s="35">
        <v>1476</v>
      </c>
      <c r="V18" s="30" t="s">
        <v>38</v>
      </c>
      <c r="W18" s="30">
        <v>2643767</v>
      </c>
      <c r="X18" s="30">
        <v>2660529</v>
      </c>
      <c r="Y18" s="30" t="s">
        <v>202</v>
      </c>
      <c r="Z18" s="30" t="s">
        <v>203</v>
      </c>
      <c r="AA18" s="33" t="s">
        <v>201</v>
      </c>
    </row>
    <row r="19" spans="1:28" s="36" customFormat="1" ht="13.5" customHeight="1" x14ac:dyDescent="0.2">
      <c r="A19" s="30" t="s">
        <v>27</v>
      </c>
      <c r="B19" s="31">
        <v>71650336</v>
      </c>
      <c r="C19" s="30" t="s">
        <v>29</v>
      </c>
      <c r="D19" s="30" t="s">
        <v>204</v>
      </c>
      <c r="E19" s="30" t="s">
        <v>27</v>
      </c>
      <c r="F19" s="30" t="s">
        <v>205</v>
      </c>
      <c r="G19" s="32" t="s">
        <v>206</v>
      </c>
      <c r="H19" s="30" t="s">
        <v>61</v>
      </c>
      <c r="I19" s="30" t="s">
        <v>207</v>
      </c>
      <c r="J19" s="30" t="s">
        <v>34</v>
      </c>
      <c r="K19" s="30">
        <v>3425105</v>
      </c>
      <c r="L19" s="33" t="s">
        <v>208</v>
      </c>
      <c r="M19" s="30" t="s">
        <v>36</v>
      </c>
      <c r="N19" s="30" t="s">
        <v>209</v>
      </c>
      <c r="O19" s="30" t="s">
        <v>29</v>
      </c>
      <c r="P19" s="30" t="s">
        <v>50</v>
      </c>
      <c r="Q19" s="97" t="s">
        <v>946</v>
      </c>
      <c r="R19" s="30" t="s">
        <v>29</v>
      </c>
      <c r="S19" s="30" t="s">
        <v>29</v>
      </c>
      <c r="T19" s="30" t="s">
        <v>29</v>
      </c>
      <c r="U19" s="35">
        <v>2551</v>
      </c>
      <c r="V19" s="30" t="s">
        <v>38</v>
      </c>
      <c r="W19" s="30">
        <v>3425105</v>
      </c>
      <c r="X19" s="30" t="s">
        <v>205</v>
      </c>
      <c r="Y19" s="30" t="s">
        <v>209</v>
      </c>
      <c r="Z19" s="33" t="s">
        <v>208</v>
      </c>
      <c r="AA19" s="30" t="s">
        <v>208</v>
      </c>
    </row>
    <row r="20" spans="1:28" s="36" customFormat="1" ht="13.5" customHeight="1" x14ac:dyDescent="0.2">
      <c r="A20" s="30" t="s">
        <v>27</v>
      </c>
      <c r="B20" s="31">
        <v>1101756907</v>
      </c>
      <c r="C20" s="30" t="s">
        <v>29</v>
      </c>
      <c r="D20" s="30" t="s">
        <v>210</v>
      </c>
      <c r="E20" s="30" t="s">
        <v>27</v>
      </c>
      <c r="F20" s="30" t="s">
        <v>211</v>
      </c>
      <c r="G20" s="32" t="s">
        <v>212</v>
      </c>
      <c r="H20" s="30" t="s">
        <v>213</v>
      </c>
      <c r="I20" s="30" t="s">
        <v>29</v>
      </c>
      <c r="J20" s="30" t="s">
        <v>29</v>
      </c>
      <c r="K20" s="30" t="s">
        <v>29</v>
      </c>
      <c r="L20" s="30" t="s">
        <v>29</v>
      </c>
      <c r="M20" s="30" t="s">
        <v>36</v>
      </c>
      <c r="N20" s="30">
        <v>3208303935</v>
      </c>
      <c r="O20" s="30">
        <v>3</v>
      </c>
      <c r="P20" s="30" t="s">
        <v>50</v>
      </c>
      <c r="Q20" s="97" t="s">
        <v>925</v>
      </c>
      <c r="R20" s="30" t="s">
        <v>29</v>
      </c>
      <c r="S20" s="30" t="s">
        <v>29</v>
      </c>
      <c r="T20" s="30" t="s">
        <v>29</v>
      </c>
      <c r="U20" s="35">
        <v>2970</v>
      </c>
      <c r="V20" s="30" t="s">
        <v>38</v>
      </c>
      <c r="W20" s="30" t="s">
        <v>29</v>
      </c>
      <c r="X20" s="30" t="s">
        <v>211</v>
      </c>
      <c r="Y20" s="30">
        <v>3208303935</v>
      </c>
      <c r="Z20" s="30" t="s">
        <v>29</v>
      </c>
      <c r="AA20" s="33" t="s">
        <v>214</v>
      </c>
    </row>
    <row r="21" spans="1:28" s="36" customFormat="1" ht="13.5" customHeight="1" x14ac:dyDescent="0.2">
      <c r="A21" s="30" t="s">
        <v>27</v>
      </c>
      <c r="B21" s="31" t="s">
        <v>215</v>
      </c>
      <c r="C21" s="30" t="s">
        <v>29</v>
      </c>
      <c r="D21" s="30" t="s">
        <v>216</v>
      </c>
      <c r="E21" s="30" t="s">
        <v>27</v>
      </c>
      <c r="F21" s="32" t="s">
        <v>217</v>
      </c>
      <c r="G21" s="32" t="s">
        <v>218</v>
      </c>
      <c r="H21" s="30" t="s">
        <v>61</v>
      </c>
      <c r="I21" s="30" t="s">
        <v>54</v>
      </c>
      <c r="J21" s="30" t="s">
        <v>32</v>
      </c>
      <c r="K21" s="30">
        <v>6047944</v>
      </c>
      <c r="L21" s="33" t="s">
        <v>219</v>
      </c>
      <c r="M21" s="30" t="s">
        <v>36</v>
      </c>
      <c r="N21" s="30">
        <v>3188278732</v>
      </c>
      <c r="O21" s="30" t="s">
        <v>29</v>
      </c>
      <c r="P21" s="30" t="s">
        <v>50</v>
      </c>
      <c r="Q21" s="97" t="s">
        <v>947</v>
      </c>
      <c r="R21" s="30" t="s">
        <v>29</v>
      </c>
      <c r="S21" s="30" t="s">
        <v>29</v>
      </c>
      <c r="T21" s="30" t="s">
        <v>29</v>
      </c>
      <c r="U21" s="35">
        <v>641</v>
      </c>
      <c r="V21" s="30" t="s">
        <v>38</v>
      </c>
      <c r="W21" s="30">
        <v>6047944</v>
      </c>
      <c r="X21" s="30">
        <v>6049407</v>
      </c>
      <c r="Y21" s="30">
        <v>3188278732</v>
      </c>
      <c r="Z21" s="33" t="s">
        <v>219</v>
      </c>
      <c r="AA21" s="33" t="s">
        <v>220</v>
      </c>
    </row>
    <row r="22" spans="1:28" s="36" customFormat="1" ht="13.5" customHeight="1" x14ac:dyDescent="0.15">
      <c r="A22" s="30" t="s">
        <v>27</v>
      </c>
      <c r="B22" s="31">
        <v>43745001</v>
      </c>
      <c r="C22" s="30" t="s">
        <v>29</v>
      </c>
      <c r="D22" s="30" t="s">
        <v>240</v>
      </c>
      <c r="E22" s="30" t="s">
        <v>27</v>
      </c>
      <c r="F22" s="32">
        <v>5800442</v>
      </c>
      <c r="G22" s="32" t="s">
        <v>241</v>
      </c>
      <c r="H22" s="30" t="s">
        <v>34</v>
      </c>
      <c r="I22" s="30" t="s">
        <v>242</v>
      </c>
      <c r="J22" s="30" t="s">
        <v>34</v>
      </c>
      <c r="K22" s="30">
        <v>2608267</v>
      </c>
      <c r="L22" s="30" t="s">
        <v>243</v>
      </c>
      <c r="M22" s="30" t="s">
        <v>36</v>
      </c>
      <c r="N22" s="30" t="s">
        <v>244</v>
      </c>
      <c r="O22" s="30">
        <v>4</v>
      </c>
      <c r="P22" s="30" t="s">
        <v>37</v>
      </c>
      <c r="Q22" s="97" t="s">
        <v>926</v>
      </c>
      <c r="R22" s="30" t="s">
        <v>29</v>
      </c>
      <c r="S22" s="30" t="s">
        <v>29</v>
      </c>
      <c r="T22" s="30" t="s">
        <v>29</v>
      </c>
      <c r="U22" s="35">
        <v>1932</v>
      </c>
      <c r="V22" s="30" t="s">
        <v>38</v>
      </c>
      <c r="W22" s="30">
        <v>2608267</v>
      </c>
      <c r="X22" s="30">
        <v>5800442</v>
      </c>
      <c r="Y22" s="30" t="s">
        <v>244</v>
      </c>
      <c r="Z22" s="30" t="s">
        <v>243</v>
      </c>
      <c r="AA22" s="30" t="s">
        <v>243</v>
      </c>
    </row>
    <row r="23" spans="1:28" s="36" customFormat="1" ht="13.5" customHeight="1" x14ac:dyDescent="0.2">
      <c r="A23" s="30" t="s">
        <v>27</v>
      </c>
      <c r="B23" s="31">
        <v>43435248</v>
      </c>
      <c r="C23" s="30" t="s">
        <v>29</v>
      </c>
      <c r="D23" s="30" t="s">
        <v>245</v>
      </c>
      <c r="E23" s="30" t="s">
        <v>27</v>
      </c>
      <c r="F23" s="30">
        <v>4480201</v>
      </c>
      <c r="G23" s="30" t="s">
        <v>246</v>
      </c>
      <c r="H23" s="30" t="s">
        <v>61</v>
      </c>
      <c r="I23" s="30" t="s">
        <v>247</v>
      </c>
      <c r="J23" s="30" t="s">
        <v>32</v>
      </c>
      <c r="K23" s="30">
        <v>4480201</v>
      </c>
      <c r="L23" s="33" t="s">
        <v>226</v>
      </c>
      <c r="M23" s="30" t="s">
        <v>36</v>
      </c>
      <c r="N23" s="30" t="s">
        <v>227</v>
      </c>
      <c r="O23" s="30">
        <v>3</v>
      </c>
      <c r="P23" s="30" t="s">
        <v>37</v>
      </c>
      <c r="Q23" s="97" t="s">
        <v>948</v>
      </c>
      <c r="R23" s="30" t="s">
        <v>29</v>
      </c>
      <c r="S23" s="30" t="s">
        <v>29</v>
      </c>
      <c r="T23" s="30" t="s">
        <v>29</v>
      </c>
      <c r="U23" s="35">
        <v>262</v>
      </c>
      <c r="V23" s="30" t="s">
        <v>38</v>
      </c>
      <c r="W23" s="30">
        <v>4480201</v>
      </c>
      <c r="X23" s="30">
        <v>4480201</v>
      </c>
      <c r="Y23" s="30" t="s">
        <v>227</v>
      </c>
      <c r="Z23" s="33" t="s">
        <v>226</v>
      </c>
      <c r="AA23" s="33" t="s">
        <v>228</v>
      </c>
    </row>
    <row r="24" spans="1:28" s="36" customFormat="1" ht="13.5" customHeight="1" x14ac:dyDescent="0.15">
      <c r="A24" s="30" t="s">
        <v>27</v>
      </c>
      <c r="B24" s="31" t="s">
        <v>248</v>
      </c>
      <c r="C24" s="30" t="s">
        <v>29</v>
      </c>
      <c r="D24" s="30" t="s">
        <v>249</v>
      </c>
      <c r="E24" s="30" t="s">
        <v>27</v>
      </c>
      <c r="F24" s="32" t="s">
        <v>250</v>
      </c>
      <c r="G24" s="32" t="s">
        <v>251</v>
      </c>
      <c r="H24" s="30" t="s">
        <v>213</v>
      </c>
      <c r="I24" s="30" t="s">
        <v>252</v>
      </c>
      <c r="J24" s="30" t="s">
        <v>253</v>
      </c>
      <c r="K24" s="30" t="s">
        <v>250</v>
      </c>
      <c r="L24" s="30" t="s">
        <v>254</v>
      </c>
      <c r="M24" s="30" t="s">
        <v>36</v>
      </c>
      <c r="N24" s="30" t="s">
        <v>29</v>
      </c>
      <c r="O24" s="30" t="s">
        <v>29</v>
      </c>
      <c r="P24" s="30" t="s">
        <v>37</v>
      </c>
      <c r="Q24" s="97" t="s">
        <v>949</v>
      </c>
      <c r="R24" s="30" t="s">
        <v>29</v>
      </c>
      <c r="S24" s="30" t="s">
        <v>29</v>
      </c>
      <c r="T24" s="30" t="s">
        <v>29</v>
      </c>
      <c r="U24" s="35">
        <v>247</v>
      </c>
      <c r="V24" s="30" t="s">
        <v>38</v>
      </c>
      <c r="W24" s="30">
        <v>2663355</v>
      </c>
      <c r="X24" s="30" t="s">
        <v>250</v>
      </c>
      <c r="Y24" s="30">
        <v>3217469760</v>
      </c>
      <c r="Z24" s="30" t="s">
        <v>254</v>
      </c>
      <c r="AA24" s="30" t="s">
        <v>254</v>
      </c>
    </row>
    <row r="25" spans="1:28" s="36" customFormat="1" ht="13.5" customHeight="1" x14ac:dyDescent="0.2">
      <c r="A25" s="30" t="s">
        <v>27</v>
      </c>
      <c r="B25" s="31">
        <v>10534345</v>
      </c>
      <c r="C25" s="30" t="s">
        <v>29</v>
      </c>
      <c r="D25" s="30" t="s">
        <v>256</v>
      </c>
      <c r="E25" s="30" t="s">
        <v>27</v>
      </c>
      <c r="F25" s="30">
        <v>2347115</v>
      </c>
      <c r="G25" s="30" t="s">
        <v>229</v>
      </c>
      <c r="H25" s="30" t="s">
        <v>61</v>
      </c>
      <c r="I25" s="30" t="s">
        <v>229</v>
      </c>
      <c r="J25" s="30" t="s">
        <v>61</v>
      </c>
      <c r="K25" s="30">
        <v>4442628</v>
      </c>
      <c r="L25" s="33" t="s">
        <v>257</v>
      </c>
      <c r="M25" s="30" t="s">
        <v>36</v>
      </c>
      <c r="N25" s="30" t="s">
        <v>258</v>
      </c>
      <c r="O25" s="30" t="s">
        <v>29</v>
      </c>
      <c r="P25" s="30" t="s">
        <v>50</v>
      </c>
      <c r="Q25" s="97" t="s">
        <v>950</v>
      </c>
      <c r="R25" s="30" t="s">
        <v>29</v>
      </c>
      <c r="S25" s="30" t="s">
        <v>29</v>
      </c>
      <c r="T25" s="30" t="s">
        <v>29</v>
      </c>
      <c r="U25" s="35">
        <v>2649</v>
      </c>
      <c r="V25" s="30" t="s">
        <v>38</v>
      </c>
      <c r="W25" s="30">
        <v>4442628</v>
      </c>
      <c r="X25" s="30">
        <v>2347115</v>
      </c>
      <c r="Y25" s="30">
        <v>3218151142</v>
      </c>
      <c r="Z25" s="33" t="s">
        <v>257</v>
      </c>
      <c r="AA25" s="33" t="s">
        <v>257</v>
      </c>
    </row>
    <row r="26" spans="1:28" s="11" customFormat="1" ht="13.5" customHeight="1" x14ac:dyDescent="0.15">
      <c r="A26" s="5" t="s">
        <v>27</v>
      </c>
      <c r="B26" s="6">
        <v>15373519</v>
      </c>
      <c r="C26" s="5" t="s">
        <v>29</v>
      </c>
      <c r="D26" s="5" t="s">
        <v>292</v>
      </c>
      <c r="E26" s="5" t="s">
        <v>27</v>
      </c>
      <c r="F26" s="53">
        <v>2347115</v>
      </c>
      <c r="G26" s="5" t="s">
        <v>293</v>
      </c>
      <c r="H26" s="5" t="s">
        <v>61</v>
      </c>
      <c r="I26" s="5" t="s">
        <v>294</v>
      </c>
      <c r="J26" s="5" t="s">
        <v>34</v>
      </c>
      <c r="K26" s="5">
        <v>4442628</v>
      </c>
      <c r="L26" s="5" t="s">
        <v>295</v>
      </c>
      <c r="M26" s="5" t="s">
        <v>36</v>
      </c>
      <c r="N26" s="5" t="s">
        <v>296</v>
      </c>
      <c r="O26" s="5">
        <v>4</v>
      </c>
      <c r="P26" s="5" t="s">
        <v>50</v>
      </c>
      <c r="Q26" s="95" t="s">
        <v>951</v>
      </c>
      <c r="R26" s="5" t="s">
        <v>29</v>
      </c>
      <c r="S26" s="5" t="s">
        <v>29</v>
      </c>
      <c r="T26" s="5" t="s">
        <v>29</v>
      </c>
      <c r="U26" s="10">
        <v>2627</v>
      </c>
      <c r="V26" s="5" t="s">
        <v>38</v>
      </c>
      <c r="W26" s="5">
        <v>4442628</v>
      </c>
      <c r="X26" s="5">
        <v>2347115</v>
      </c>
      <c r="Y26" s="5" t="s">
        <v>296</v>
      </c>
      <c r="Z26" s="5" t="s">
        <v>295</v>
      </c>
      <c r="AA26" s="5" t="s">
        <v>297</v>
      </c>
    </row>
    <row r="27" spans="1:28" s="11" customFormat="1" ht="13.5" customHeight="1" x14ac:dyDescent="0.15">
      <c r="A27" s="5" t="s">
        <v>27</v>
      </c>
      <c r="B27" s="6" t="s">
        <v>298</v>
      </c>
      <c r="C27" s="5" t="s">
        <v>29</v>
      </c>
      <c r="D27" s="5" t="s">
        <v>299</v>
      </c>
      <c r="E27" s="5" t="s">
        <v>27</v>
      </c>
      <c r="F27" s="5" t="s">
        <v>300</v>
      </c>
      <c r="G27" s="5" t="s">
        <v>301</v>
      </c>
      <c r="H27" s="5" t="s">
        <v>34</v>
      </c>
      <c r="I27" s="5" t="s">
        <v>302</v>
      </c>
      <c r="J27" s="5" t="s">
        <v>303</v>
      </c>
      <c r="K27" s="5">
        <v>5699090</v>
      </c>
      <c r="L27" s="5" t="s">
        <v>304</v>
      </c>
      <c r="M27" s="5" t="s">
        <v>36</v>
      </c>
      <c r="N27" s="5" t="s">
        <v>305</v>
      </c>
      <c r="O27" s="5" t="s">
        <v>29</v>
      </c>
      <c r="P27" s="5" t="s">
        <v>50</v>
      </c>
      <c r="Q27" s="95" t="s">
        <v>927</v>
      </c>
      <c r="R27" s="5" t="s">
        <v>29</v>
      </c>
      <c r="S27" s="5" t="s">
        <v>29</v>
      </c>
      <c r="T27" s="5" t="s">
        <v>29</v>
      </c>
      <c r="U27" s="10">
        <v>2924</v>
      </c>
      <c r="V27" s="5" t="s">
        <v>38</v>
      </c>
      <c r="W27" s="5">
        <v>5699090</v>
      </c>
      <c r="X27" s="5" t="s">
        <v>300</v>
      </c>
      <c r="Y27" s="5" t="s">
        <v>305</v>
      </c>
      <c r="Z27" s="5" t="s">
        <v>306</v>
      </c>
      <c r="AA27" s="5" t="s">
        <v>307</v>
      </c>
    </row>
    <row r="28" spans="1:28" s="11" customFormat="1" ht="13.5" customHeight="1" x14ac:dyDescent="0.15">
      <c r="A28" s="5" t="s">
        <v>27</v>
      </c>
      <c r="B28" s="6">
        <v>1020460086</v>
      </c>
      <c r="C28" s="5" t="s">
        <v>29</v>
      </c>
      <c r="D28" s="5" t="s">
        <v>308</v>
      </c>
      <c r="E28" s="5" t="s">
        <v>27</v>
      </c>
      <c r="F28" s="7" t="s">
        <v>309</v>
      </c>
      <c r="G28" s="5" t="s">
        <v>310</v>
      </c>
      <c r="H28" s="5" t="s">
        <v>213</v>
      </c>
      <c r="I28" s="5" t="s">
        <v>311</v>
      </c>
      <c r="J28" s="5" t="s">
        <v>253</v>
      </c>
      <c r="K28" s="5" t="s">
        <v>309</v>
      </c>
      <c r="L28" s="5" t="s">
        <v>312</v>
      </c>
      <c r="M28" s="5" t="s">
        <v>36</v>
      </c>
      <c r="N28" s="5" t="s">
        <v>313</v>
      </c>
      <c r="O28" s="5" t="s">
        <v>29</v>
      </c>
      <c r="P28" s="5" t="s">
        <v>50</v>
      </c>
      <c r="Q28" s="95" t="s">
        <v>952</v>
      </c>
      <c r="R28" s="5" t="s">
        <v>29</v>
      </c>
      <c r="S28" s="5" t="s">
        <v>29</v>
      </c>
      <c r="T28" s="5" t="s">
        <v>29</v>
      </c>
      <c r="U28" s="10">
        <v>3024</v>
      </c>
      <c r="V28" s="5" t="s">
        <v>38</v>
      </c>
      <c r="W28" s="5" t="s">
        <v>314</v>
      </c>
      <c r="X28" s="5" t="s">
        <v>314</v>
      </c>
      <c r="Y28" s="5" t="s">
        <v>313</v>
      </c>
      <c r="Z28" s="5" t="s">
        <v>315</v>
      </c>
      <c r="AA28" s="5" t="s">
        <v>315</v>
      </c>
    </row>
    <row r="29" spans="1:28" s="11" customFormat="1" ht="13.5" customHeight="1" x14ac:dyDescent="0.15">
      <c r="A29" s="5" t="s">
        <v>27</v>
      </c>
      <c r="B29" s="6" t="s">
        <v>316</v>
      </c>
      <c r="C29" s="5" t="s">
        <v>29</v>
      </c>
      <c r="D29" s="5" t="s">
        <v>317</v>
      </c>
      <c r="E29" s="5" t="s">
        <v>27</v>
      </c>
      <c r="F29" s="5">
        <v>578802</v>
      </c>
      <c r="G29" s="5" t="s">
        <v>318</v>
      </c>
      <c r="H29" s="5" t="s">
        <v>32</v>
      </c>
      <c r="I29" s="5" t="s">
        <v>318</v>
      </c>
      <c r="J29" s="5" t="s">
        <v>32</v>
      </c>
      <c r="K29" s="5">
        <v>5788082</v>
      </c>
      <c r="L29" s="5" t="s">
        <v>319</v>
      </c>
      <c r="M29" s="5" t="s">
        <v>36</v>
      </c>
      <c r="N29" s="5" t="s">
        <v>320</v>
      </c>
      <c r="O29" s="5" t="s">
        <v>29</v>
      </c>
      <c r="P29" s="5" t="s">
        <v>50</v>
      </c>
      <c r="Q29" s="95" t="s">
        <v>953</v>
      </c>
      <c r="R29" s="5" t="s">
        <v>29</v>
      </c>
      <c r="S29" s="5" t="s">
        <v>29</v>
      </c>
      <c r="T29" s="5" t="s">
        <v>29</v>
      </c>
      <c r="U29" s="10">
        <v>2893</v>
      </c>
      <c r="V29" s="5" t="s">
        <v>38</v>
      </c>
      <c r="W29" s="5">
        <v>5788082</v>
      </c>
      <c r="X29" s="5" t="s">
        <v>321</v>
      </c>
      <c r="Y29" s="5" t="s">
        <v>320</v>
      </c>
      <c r="Z29" s="5" t="s">
        <v>319</v>
      </c>
      <c r="AA29" s="5" t="s">
        <v>322</v>
      </c>
    </row>
    <row r="30" spans="1:28" s="11" customFormat="1" ht="13.5" customHeight="1" x14ac:dyDescent="0.15">
      <c r="A30" s="5" t="s">
        <v>27</v>
      </c>
      <c r="B30" s="6" t="s">
        <v>323</v>
      </c>
      <c r="C30" s="5" t="s">
        <v>29</v>
      </c>
      <c r="D30" s="5" t="s">
        <v>324</v>
      </c>
      <c r="E30" s="5" t="s">
        <v>27</v>
      </c>
      <c r="F30" s="5">
        <v>2557540</v>
      </c>
      <c r="G30" s="5" t="s">
        <v>325</v>
      </c>
      <c r="H30" s="5" t="s">
        <v>182</v>
      </c>
      <c r="I30" s="5" t="s">
        <v>326</v>
      </c>
      <c r="J30" s="5" t="s">
        <v>182</v>
      </c>
      <c r="K30" s="5">
        <v>3767676</v>
      </c>
      <c r="L30" s="5" t="s">
        <v>327</v>
      </c>
      <c r="M30" s="5" t="s">
        <v>36</v>
      </c>
      <c r="N30" s="5">
        <v>3225305117</v>
      </c>
      <c r="O30" s="5" t="s">
        <v>29</v>
      </c>
      <c r="P30" s="5" t="s">
        <v>50</v>
      </c>
      <c r="Q30" s="95" t="s">
        <v>954</v>
      </c>
      <c r="R30" s="5" t="s">
        <v>29</v>
      </c>
      <c r="S30" s="5" t="s">
        <v>29</v>
      </c>
      <c r="T30" s="5" t="s">
        <v>29</v>
      </c>
      <c r="U30" s="10">
        <v>1368</v>
      </c>
      <c r="V30" s="5" t="s">
        <v>38</v>
      </c>
      <c r="W30" s="5">
        <v>3767676</v>
      </c>
      <c r="X30" s="5">
        <v>2557540</v>
      </c>
      <c r="Y30" s="5">
        <v>3225305117</v>
      </c>
      <c r="Z30" s="5" t="s">
        <v>327</v>
      </c>
      <c r="AA30" s="5" t="s">
        <v>328</v>
      </c>
    </row>
    <row r="31" spans="1:28" s="11" customFormat="1" ht="13.5" customHeight="1" x14ac:dyDescent="0.2">
      <c r="A31" s="5" t="s">
        <v>27</v>
      </c>
      <c r="B31" s="6">
        <v>1128280298</v>
      </c>
      <c r="C31" s="5" t="s">
        <v>29</v>
      </c>
      <c r="D31" s="5" t="s">
        <v>329</v>
      </c>
      <c r="E31" s="5" t="s">
        <v>27</v>
      </c>
      <c r="F31" s="7">
        <v>5881389</v>
      </c>
      <c r="G31" s="5" t="s">
        <v>330</v>
      </c>
      <c r="H31" s="5" t="s">
        <v>32</v>
      </c>
      <c r="I31" s="5" t="s">
        <v>331</v>
      </c>
      <c r="J31" s="5" t="s">
        <v>32</v>
      </c>
      <c r="K31" s="5" t="s">
        <v>173</v>
      </c>
      <c r="L31" s="5" t="s">
        <v>332</v>
      </c>
      <c r="M31" s="5" t="s">
        <v>36</v>
      </c>
      <c r="N31" s="5">
        <v>3224955538</v>
      </c>
      <c r="O31" s="5" t="s">
        <v>29</v>
      </c>
      <c r="P31" s="5" t="s">
        <v>50</v>
      </c>
      <c r="Q31" s="95" t="s">
        <v>955</v>
      </c>
      <c r="R31" s="5" t="s">
        <v>29</v>
      </c>
      <c r="S31" s="5" t="s">
        <v>29</v>
      </c>
      <c r="T31" s="5" t="s">
        <v>29</v>
      </c>
      <c r="U31" s="10">
        <v>3018</v>
      </c>
      <c r="V31" s="5" t="s">
        <v>38</v>
      </c>
      <c r="W31" s="5" t="s">
        <v>173</v>
      </c>
      <c r="X31" s="5">
        <v>5881389</v>
      </c>
      <c r="Y31" s="5">
        <v>3224955538</v>
      </c>
      <c r="Z31" s="8" t="s">
        <v>333</v>
      </c>
      <c r="AA31" s="5" t="s">
        <v>334</v>
      </c>
    </row>
    <row r="32" spans="1:28" s="11" customFormat="1" ht="13.5" customHeight="1" x14ac:dyDescent="0.15">
      <c r="A32" s="5" t="s">
        <v>27</v>
      </c>
      <c r="B32" s="6">
        <v>1017187533</v>
      </c>
      <c r="C32" s="5" t="s">
        <v>29</v>
      </c>
      <c r="D32" s="5" t="s">
        <v>335</v>
      </c>
      <c r="E32" s="5" t="s">
        <v>27</v>
      </c>
      <c r="F32" s="5">
        <v>2664196</v>
      </c>
      <c r="G32" s="5" t="s">
        <v>336</v>
      </c>
      <c r="H32" s="5" t="s">
        <v>61</v>
      </c>
      <c r="I32" s="5" t="s">
        <v>337</v>
      </c>
      <c r="J32" s="5" t="s">
        <v>34</v>
      </c>
      <c r="K32" s="5">
        <v>4480201</v>
      </c>
      <c r="L32" s="5" t="s">
        <v>338</v>
      </c>
      <c r="M32" s="5" t="s">
        <v>36</v>
      </c>
      <c r="N32" s="5" t="s">
        <v>339</v>
      </c>
      <c r="O32" s="5" t="s">
        <v>29</v>
      </c>
      <c r="P32" s="5" t="s">
        <v>50</v>
      </c>
      <c r="Q32" s="95" t="s">
        <v>928</v>
      </c>
      <c r="R32" s="5" t="s">
        <v>29</v>
      </c>
      <c r="S32" s="5" t="s">
        <v>29</v>
      </c>
      <c r="T32" s="5" t="s">
        <v>29</v>
      </c>
      <c r="U32" s="10">
        <v>2282</v>
      </c>
      <c r="V32" s="5" t="s">
        <v>38</v>
      </c>
      <c r="W32" s="5">
        <v>4480201</v>
      </c>
      <c r="X32" s="5">
        <v>2664196</v>
      </c>
      <c r="Y32" s="5" t="s">
        <v>339</v>
      </c>
      <c r="Z32" s="11" t="s">
        <v>340</v>
      </c>
      <c r="AA32" s="5" t="s">
        <v>338</v>
      </c>
      <c r="AB32" s="11" t="s">
        <v>341</v>
      </c>
    </row>
    <row r="33" spans="1:27" s="11" customFormat="1" ht="13.5" customHeight="1" x14ac:dyDescent="0.2">
      <c r="A33" s="5" t="s">
        <v>27</v>
      </c>
      <c r="B33" s="6">
        <v>43113045</v>
      </c>
      <c r="C33" s="5" t="s">
        <v>29</v>
      </c>
      <c r="D33" s="5" t="s">
        <v>342</v>
      </c>
      <c r="E33" s="5" t="s">
        <v>97</v>
      </c>
      <c r="F33" s="5">
        <v>3130886</v>
      </c>
      <c r="G33" s="5" t="s">
        <v>343</v>
      </c>
      <c r="H33" s="5" t="s">
        <v>44</v>
      </c>
      <c r="I33" s="5" t="s">
        <v>344</v>
      </c>
      <c r="J33" s="5" t="s">
        <v>32</v>
      </c>
      <c r="K33" s="5">
        <v>4482030</v>
      </c>
      <c r="L33" s="8" t="s">
        <v>345</v>
      </c>
      <c r="M33" s="5" t="s">
        <v>36</v>
      </c>
      <c r="N33" s="5">
        <v>3216364005</v>
      </c>
      <c r="O33" s="5" t="s">
        <v>29</v>
      </c>
      <c r="P33" s="5" t="s">
        <v>37</v>
      </c>
      <c r="Q33" s="95" t="s">
        <v>956</v>
      </c>
      <c r="R33" s="5" t="s">
        <v>29</v>
      </c>
      <c r="S33" s="5" t="s">
        <v>29</v>
      </c>
      <c r="T33" s="5" t="s">
        <v>29</v>
      </c>
      <c r="U33" s="10">
        <v>2935</v>
      </c>
      <c r="V33" s="5" t="s">
        <v>38</v>
      </c>
      <c r="W33" s="5" t="s">
        <v>84</v>
      </c>
      <c r="X33" s="5">
        <v>3130886</v>
      </c>
      <c r="Y33" s="5">
        <v>3216364005</v>
      </c>
      <c r="Z33" s="5" t="s">
        <v>346</v>
      </c>
      <c r="AA33" s="5" t="s">
        <v>346</v>
      </c>
    </row>
    <row r="34" spans="1:27" s="11" customFormat="1" ht="13.5" customHeight="1" x14ac:dyDescent="0.15">
      <c r="A34" s="5" t="s">
        <v>27</v>
      </c>
      <c r="B34" s="6" t="s">
        <v>347</v>
      </c>
      <c r="C34" s="5" t="s">
        <v>29</v>
      </c>
      <c r="D34" s="5" t="s">
        <v>348</v>
      </c>
      <c r="E34" s="5" t="s">
        <v>27</v>
      </c>
      <c r="F34" s="5">
        <v>2724310</v>
      </c>
      <c r="G34" s="5" t="s">
        <v>349</v>
      </c>
      <c r="H34" s="5" t="s">
        <v>32</v>
      </c>
      <c r="I34" s="5" t="s">
        <v>350</v>
      </c>
      <c r="J34" s="5" t="s">
        <v>32</v>
      </c>
      <c r="K34" s="5">
        <v>4620938</v>
      </c>
      <c r="L34" s="5" t="s">
        <v>351</v>
      </c>
      <c r="M34" s="5" t="s">
        <v>36</v>
      </c>
      <c r="N34" s="5" t="s">
        <v>352</v>
      </c>
      <c r="O34" s="5" t="s">
        <v>29</v>
      </c>
      <c r="P34" s="5" t="s">
        <v>37</v>
      </c>
      <c r="Q34" s="95" t="s">
        <v>957</v>
      </c>
      <c r="R34" s="5" t="s">
        <v>29</v>
      </c>
      <c r="S34" s="5" t="s">
        <v>29</v>
      </c>
      <c r="T34" s="5" t="s">
        <v>29</v>
      </c>
      <c r="U34" s="10">
        <v>529</v>
      </c>
      <c r="V34" s="5" t="s">
        <v>38</v>
      </c>
      <c r="W34" s="5">
        <v>4620938</v>
      </c>
      <c r="X34" s="5">
        <v>2724310</v>
      </c>
      <c r="Y34" s="5" t="s">
        <v>352</v>
      </c>
      <c r="Z34" s="5" t="s">
        <v>353</v>
      </c>
      <c r="AA34" s="5" t="s">
        <v>353</v>
      </c>
    </row>
    <row r="35" spans="1:27" s="11" customFormat="1" ht="13.5" customHeight="1" x14ac:dyDescent="0.15">
      <c r="A35" s="5" t="s">
        <v>27</v>
      </c>
      <c r="B35" s="6" t="s">
        <v>354</v>
      </c>
      <c r="C35" s="5" t="s">
        <v>29</v>
      </c>
      <c r="D35" s="5" t="s">
        <v>355</v>
      </c>
      <c r="E35" s="5" t="s">
        <v>27</v>
      </c>
      <c r="F35" s="5">
        <v>2664196</v>
      </c>
      <c r="G35" s="5" t="s">
        <v>356</v>
      </c>
      <c r="H35" s="5" t="s">
        <v>61</v>
      </c>
      <c r="I35" s="5" t="s">
        <v>357</v>
      </c>
      <c r="J35" s="5" t="s">
        <v>34</v>
      </c>
      <c r="K35" s="5">
        <v>2664196</v>
      </c>
      <c r="L35" s="5" t="s">
        <v>358</v>
      </c>
      <c r="M35" s="5" t="s">
        <v>36</v>
      </c>
      <c r="N35" s="5" t="s">
        <v>359</v>
      </c>
      <c r="O35" s="5" t="s">
        <v>29</v>
      </c>
      <c r="P35" s="5" t="s">
        <v>37</v>
      </c>
      <c r="Q35" s="95" t="s">
        <v>958</v>
      </c>
      <c r="R35" s="5" t="s">
        <v>29</v>
      </c>
      <c r="S35" s="5" t="s">
        <v>29</v>
      </c>
      <c r="T35" s="5" t="s">
        <v>29</v>
      </c>
      <c r="U35" s="10">
        <v>2882</v>
      </c>
      <c r="V35" s="5" t="s">
        <v>38</v>
      </c>
      <c r="W35" s="5">
        <v>2664196</v>
      </c>
      <c r="X35" s="5">
        <v>2664196</v>
      </c>
      <c r="Y35" s="5" t="s">
        <v>359</v>
      </c>
      <c r="Z35" s="5" t="s">
        <v>340</v>
      </c>
      <c r="AA35" s="5" t="s">
        <v>358</v>
      </c>
    </row>
    <row r="36" spans="1:27" s="36" customFormat="1" ht="13.5" customHeight="1" x14ac:dyDescent="0.15">
      <c r="A36" s="30" t="s">
        <v>27</v>
      </c>
      <c r="B36" s="31">
        <v>70327317</v>
      </c>
      <c r="C36" s="30" t="s">
        <v>29</v>
      </c>
      <c r="D36" s="30" t="s">
        <v>360</v>
      </c>
      <c r="E36" s="30" t="s">
        <v>27</v>
      </c>
      <c r="F36" s="30">
        <v>2895389</v>
      </c>
      <c r="G36" s="30" t="s">
        <v>361</v>
      </c>
      <c r="H36" s="30" t="s">
        <v>195</v>
      </c>
      <c r="I36" s="30" t="s">
        <v>362</v>
      </c>
      <c r="J36" s="30" t="s">
        <v>44</v>
      </c>
      <c r="K36" s="30">
        <v>3342727</v>
      </c>
      <c r="L36" s="30" t="s">
        <v>363</v>
      </c>
      <c r="M36" s="30" t="s">
        <v>36</v>
      </c>
      <c r="N36" s="30" t="s">
        <v>364</v>
      </c>
      <c r="O36" s="30" t="s">
        <v>29</v>
      </c>
      <c r="P36" s="30" t="s">
        <v>50</v>
      </c>
      <c r="Q36" s="97" t="s">
        <v>959</v>
      </c>
      <c r="R36" s="30" t="s">
        <v>29</v>
      </c>
      <c r="S36" s="30" t="s">
        <v>29</v>
      </c>
      <c r="T36" s="30" t="s">
        <v>29</v>
      </c>
      <c r="U36" s="35">
        <v>2373</v>
      </c>
      <c r="V36" s="30" t="s">
        <v>38</v>
      </c>
      <c r="W36" s="30" t="s">
        <v>365</v>
      </c>
      <c r="X36" s="30">
        <v>2895389</v>
      </c>
      <c r="Y36" s="30" t="s">
        <v>364</v>
      </c>
      <c r="Z36" s="30" t="s">
        <v>366</v>
      </c>
      <c r="AA36" s="30" t="s">
        <v>366</v>
      </c>
    </row>
    <row r="37" spans="1:27" s="36" customFormat="1" ht="13.5" customHeight="1" x14ac:dyDescent="0.2">
      <c r="A37" s="30" t="s">
        <v>27</v>
      </c>
      <c r="B37" s="31" t="s">
        <v>367</v>
      </c>
      <c r="C37" s="30" t="s">
        <v>29</v>
      </c>
      <c r="D37" s="30" t="s">
        <v>368</v>
      </c>
      <c r="E37" s="30" t="s">
        <v>27</v>
      </c>
      <c r="F37" s="32">
        <v>4536212</v>
      </c>
      <c r="G37" s="32" t="s">
        <v>369</v>
      </c>
      <c r="H37" s="30" t="s">
        <v>32</v>
      </c>
      <c r="I37" s="30" t="s">
        <v>370</v>
      </c>
      <c r="J37" s="30" t="s">
        <v>32</v>
      </c>
      <c r="K37" s="30">
        <v>4536212</v>
      </c>
      <c r="L37" s="30" t="s">
        <v>371</v>
      </c>
      <c r="M37" s="30" t="s">
        <v>36</v>
      </c>
      <c r="N37" s="30">
        <v>3113184420</v>
      </c>
      <c r="O37" s="30" t="s">
        <v>29</v>
      </c>
      <c r="P37" s="30" t="s">
        <v>50</v>
      </c>
      <c r="Q37" s="97" t="s">
        <v>960</v>
      </c>
      <c r="R37" s="30" t="s">
        <v>29</v>
      </c>
      <c r="S37" s="30" t="s">
        <v>29</v>
      </c>
      <c r="T37" s="30" t="s">
        <v>29</v>
      </c>
      <c r="U37" s="35">
        <v>2973</v>
      </c>
      <c r="V37" s="30" t="s">
        <v>38</v>
      </c>
      <c r="W37" s="30">
        <v>2657688</v>
      </c>
      <c r="X37" s="30">
        <v>4536212</v>
      </c>
      <c r="Y37" s="30">
        <v>3113184420</v>
      </c>
      <c r="Z37" s="33" t="s">
        <v>372</v>
      </c>
      <c r="AA37" s="30" t="s">
        <v>373</v>
      </c>
    </row>
    <row r="38" spans="1:27" s="11" customFormat="1" ht="13.5" customHeight="1" x14ac:dyDescent="0.2">
      <c r="A38" s="5" t="s">
        <v>27</v>
      </c>
      <c r="B38" s="6">
        <v>1037264377</v>
      </c>
      <c r="C38" s="5" t="s">
        <v>29</v>
      </c>
      <c r="D38" s="5" t="s">
        <v>388</v>
      </c>
      <c r="E38" s="5" t="s">
        <v>27</v>
      </c>
      <c r="F38" s="5">
        <v>4772235</v>
      </c>
      <c r="G38" s="5" t="s">
        <v>389</v>
      </c>
      <c r="H38" s="5" t="s">
        <v>32</v>
      </c>
      <c r="I38" s="5" t="s">
        <v>390</v>
      </c>
      <c r="J38" s="5" t="s">
        <v>32</v>
      </c>
      <c r="K38" s="5">
        <v>4489140</v>
      </c>
      <c r="L38" s="5"/>
      <c r="M38" s="5" t="s">
        <v>36</v>
      </c>
      <c r="N38" s="5" t="s">
        <v>391</v>
      </c>
      <c r="O38" s="5" t="s">
        <v>29</v>
      </c>
      <c r="P38" s="5" t="s">
        <v>50</v>
      </c>
      <c r="Q38" s="95" t="s">
        <v>961</v>
      </c>
      <c r="R38" s="5" t="s">
        <v>29</v>
      </c>
      <c r="S38" s="5" t="s">
        <v>29</v>
      </c>
      <c r="T38" s="5" t="s">
        <v>29</v>
      </c>
      <c r="U38" s="10">
        <v>2956</v>
      </c>
      <c r="V38" s="5" t="s">
        <v>38</v>
      </c>
      <c r="W38" s="5">
        <v>4489140</v>
      </c>
      <c r="X38" s="5">
        <v>4772235</v>
      </c>
      <c r="Y38" s="5" t="s">
        <v>391</v>
      </c>
      <c r="Z38" s="5" t="s">
        <v>29</v>
      </c>
      <c r="AA38" s="8" t="s">
        <v>392</v>
      </c>
    </row>
    <row r="39" spans="1:27" s="11" customFormat="1" ht="13.5" customHeight="1" x14ac:dyDescent="0.15">
      <c r="A39" s="5" t="s">
        <v>27</v>
      </c>
      <c r="B39" s="6" t="s">
        <v>393</v>
      </c>
      <c r="C39" s="5" t="s">
        <v>29</v>
      </c>
      <c r="D39" s="5" t="s">
        <v>394</v>
      </c>
      <c r="E39" s="5" t="s">
        <v>27</v>
      </c>
      <c r="F39" s="7">
        <v>2896192</v>
      </c>
      <c r="G39" s="5" t="s">
        <v>395</v>
      </c>
      <c r="H39" s="5" t="s">
        <v>195</v>
      </c>
      <c r="I39" s="5" t="s">
        <v>396</v>
      </c>
      <c r="J39" s="5" t="s">
        <v>34</v>
      </c>
      <c r="K39" s="5">
        <v>4050200</v>
      </c>
      <c r="L39" s="5" t="s">
        <v>397</v>
      </c>
      <c r="M39" s="5" t="s">
        <v>36</v>
      </c>
      <c r="N39" s="5">
        <v>3006098234</v>
      </c>
      <c r="O39" s="5">
        <v>3</v>
      </c>
      <c r="P39" s="5" t="s">
        <v>50</v>
      </c>
      <c r="Q39" s="95" t="s">
        <v>962</v>
      </c>
      <c r="R39" s="5" t="s">
        <v>29</v>
      </c>
      <c r="S39" s="5" t="s">
        <v>29</v>
      </c>
      <c r="T39" s="5" t="s">
        <v>29</v>
      </c>
      <c r="U39" s="10">
        <v>2889</v>
      </c>
      <c r="V39" s="5" t="s">
        <v>38</v>
      </c>
      <c r="W39" s="5">
        <v>4050200</v>
      </c>
      <c r="X39" s="5">
        <v>2896192</v>
      </c>
      <c r="Y39" s="5">
        <v>306098234</v>
      </c>
      <c r="Z39" s="5" t="s">
        <v>397</v>
      </c>
      <c r="AA39" s="5" t="s">
        <v>398</v>
      </c>
    </row>
    <row r="40" spans="1:27" s="11" customFormat="1" ht="13.5" customHeight="1" x14ac:dyDescent="0.2">
      <c r="A40" s="5" t="s">
        <v>27</v>
      </c>
      <c r="B40" s="6">
        <v>70050603</v>
      </c>
      <c r="C40" s="5" t="s">
        <v>29</v>
      </c>
      <c r="D40" s="5" t="s">
        <v>399</v>
      </c>
      <c r="E40" s="5" t="s">
        <v>27</v>
      </c>
      <c r="F40" s="5">
        <v>4121122</v>
      </c>
      <c r="G40" s="5" t="s">
        <v>400</v>
      </c>
      <c r="H40" s="5" t="s">
        <v>61</v>
      </c>
      <c r="I40" s="5" t="s">
        <v>401</v>
      </c>
      <c r="J40" s="5" t="s">
        <v>34</v>
      </c>
      <c r="K40" s="5" t="s">
        <v>29</v>
      </c>
      <c r="L40" s="5" t="s">
        <v>402</v>
      </c>
      <c r="M40" s="5" t="s">
        <v>36</v>
      </c>
      <c r="N40" s="5">
        <v>3122885031</v>
      </c>
      <c r="O40" s="5">
        <v>4</v>
      </c>
      <c r="P40" s="5" t="s">
        <v>50</v>
      </c>
      <c r="Q40" s="95" t="s">
        <v>963</v>
      </c>
      <c r="R40" s="5" t="s">
        <v>29</v>
      </c>
      <c r="S40" s="5" t="s">
        <v>29</v>
      </c>
      <c r="T40" s="5" t="s">
        <v>29</v>
      </c>
      <c r="U40" s="10">
        <v>287</v>
      </c>
      <c r="V40" s="5" t="s">
        <v>38</v>
      </c>
      <c r="W40" s="5" t="s">
        <v>29</v>
      </c>
      <c r="X40" s="5" t="s">
        <v>403</v>
      </c>
      <c r="Y40" s="5">
        <v>3122885031</v>
      </c>
      <c r="Z40" s="5" t="s">
        <v>402</v>
      </c>
      <c r="AA40" s="94" t="s">
        <v>903</v>
      </c>
    </row>
    <row r="41" spans="1:27" s="11" customFormat="1" ht="13.5" customHeight="1" x14ac:dyDescent="0.15">
      <c r="A41" s="5" t="s">
        <v>27</v>
      </c>
      <c r="B41" s="6" t="s">
        <v>405</v>
      </c>
      <c r="C41" s="5" t="s">
        <v>29</v>
      </c>
      <c r="D41" s="5" t="s">
        <v>406</v>
      </c>
      <c r="E41" s="5" t="s">
        <v>97</v>
      </c>
      <c r="F41" s="5" t="s">
        <v>407</v>
      </c>
      <c r="G41" s="5" t="s">
        <v>408</v>
      </c>
      <c r="H41" s="5" t="s">
        <v>157</v>
      </c>
      <c r="I41" s="5" t="s">
        <v>409</v>
      </c>
      <c r="J41" s="5" t="s">
        <v>32</v>
      </c>
      <c r="K41" s="5" t="s">
        <v>410</v>
      </c>
      <c r="L41" s="5" t="s">
        <v>411</v>
      </c>
      <c r="M41" s="5" t="s">
        <v>36</v>
      </c>
      <c r="N41" s="5" t="s">
        <v>412</v>
      </c>
      <c r="O41" s="5">
        <v>2</v>
      </c>
      <c r="P41" s="5" t="s">
        <v>37</v>
      </c>
      <c r="Q41" s="95" t="s">
        <v>964</v>
      </c>
      <c r="R41" s="5" t="s">
        <v>29</v>
      </c>
      <c r="S41" s="5" t="s">
        <v>29</v>
      </c>
      <c r="T41" s="5" t="s">
        <v>29</v>
      </c>
      <c r="U41" s="10">
        <v>2874</v>
      </c>
      <c r="V41" s="5" t="s">
        <v>38</v>
      </c>
      <c r="W41" s="5" t="s">
        <v>410</v>
      </c>
      <c r="X41" s="5" t="s">
        <v>407</v>
      </c>
      <c r="Y41" s="5" t="s">
        <v>412</v>
      </c>
      <c r="Z41" s="5" t="s">
        <v>413</v>
      </c>
      <c r="AA41" s="5" t="s">
        <v>413</v>
      </c>
    </row>
    <row r="42" spans="1:27" s="11" customFormat="1" ht="13.5" customHeight="1" x14ac:dyDescent="0.15">
      <c r="A42" s="5" t="s">
        <v>27</v>
      </c>
      <c r="B42" s="6">
        <v>39359622</v>
      </c>
      <c r="C42" s="5" t="s">
        <v>29</v>
      </c>
      <c r="D42" s="5" t="s">
        <v>414</v>
      </c>
      <c r="E42" s="5" t="s">
        <v>27</v>
      </c>
      <c r="F42" s="5">
        <v>2892221</v>
      </c>
      <c r="G42" s="5" t="s">
        <v>415</v>
      </c>
      <c r="H42" s="5" t="s">
        <v>195</v>
      </c>
      <c r="I42" s="5" t="s">
        <v>416</v>
      </c>
      <c r="J42" s="5" t="s">
        <v>34</v>
      </c>
      <c r="K42" s="5">
        <v>2516155</v>
      </c>
      <c r="L42" s="5" t="s">
        <v>417</v>
      </c>
      <c r="M42" s="5" t="s">
        <v>36</v>
      </c>
      <c r="N42" s="5">
        <v>3148268780</v>
      </c>
      <c r="O42" s="5">
        <v>2</v>
      </c>
      <c r="P42" s="5" t="s">
        <v>37</v>
      </c>
      <c r="Q42" s="95" t="s">
        <v>929</v>
      </c>
      <c r="R42" s="5" t="s">
        <v>29</v>
      </c>
      <c r="S42" s="5" t="s">
        <v>29</v>
      </c>
      <c r="T42" s="5" t="s">
        <v>29</v>
      </c>
      <c r="U42" s="10">
        <v>2914</v>
      </c>
      <c r="V42" s="5" t="s">
        <v>38</v>
      </c>
      <c r="W42" s="5">
        <v>2516155</v>
      </c>
      <c r="X42" s="5">
        <v>2892221</v>
      </c>
      <c r="Y42" s="5">
        <v>3148268780</v>
      </c>
      <c r="Z42" s="11" t="s">
        <v>418</v>
      </c>
      <c r="AA42" s="5" t="s">
        <v>417</v>
      </c>
    </row>
    <row r="43" spans="1:27" s="11" customFormat="1" ht="13.5" customHeight="1" x14ac:dyDescent="0.15">
      <c r="A43" s="5" t="s">
        <v>27</v>
      </c>
      <c r="B43" s="6" t="s">
        <v>429</v>
      </c>
      <c r="C43" s="5" t="s">
        <v>29</v>
      </c>
      <c r="D43" s="5" t="s">
        <v>430</v>
      </c>
      <c r="E43" s="5" t="s">
        <v>27</v>
      </c>
      <c r="F43" s="5" t="s">
        <v>178</v>
      </c>
      <c r="G43" s="5" t="s">
        <v>179</v>
      </c>
      <c r="H43" s="5" t="s">
        <v>32</v>
      </c>
      <c r="I43" s="5" t="s">
        <v>431</v>
      </c>
      <c r="J43" s="5" t="s">
        <v>34</v>
      </c>
      <c r="K43" s="5" t="s">
        <v>432</v>
      </c>
      <c r="L43" s="5" t="s">
        <v>433</v>
      </c>
      <c r="M43" s="5" t="s">
        <v>36</v>
      </c>
      <c r="N43" s="5" t="s">
        <v>434</v>
      </c>
      <c r="O43" s="5" t="s">
        <v>29</v>
      </c>
      <c r="P43" s="5" t="s">
        <v>37</v>
      </c>
      <c r="Q43" s="95" t="s">
        <v>930</v>
      </c>
      <c r="R43" s="5" t="s">
        <v>29</v>
      </c>
      <c r="S43" s="5" t="s">
        <v>29</v>
      </c>
      <c r="T43" s="5" t="s">
        <v>29</v>
      </c>
      <c r="U43" s="10">
        <v>2906</v>
      </c>
      <c r="V43" s="5" t="s">
        <v>38</v>
      </c>
      <c r="W43" s="5" t="s">
        <v>432</v>
      </c>
      <c r="X43" s="5" t="s">
        <v>178</v>
      </c>
      <c r="Y43" s="5" t="s">
        <v>434</v>
      </c>
      <c r="Z43" s="5" t="s">
        <v>184</v>
      </c>
      <c r="AA43" s="5" t="s">
        <v>184</v>
      </c>
    </row>
    <row r="44" spans="1:27" s="11" customFormat="1" ht="13.5" customHeight="1" x14ac:dyDescent="0.15">
      <c r="A44" s="5" t="s">
        <v>27</v>
      </c>
      <c r="B44" s="6" t="s">
        <v>435</v>
      </c>
      <c r="C44" s="5" t="s">
        <v>29</v>
      </c>
      <c r="D44" s="5" t="s">
        <v>436</v>
      </c>
      <c r="E44" s="5" t="s">
        <v>27</v>
      </c>
      <c r="F44" s="5">
        <v>3137500</v>
      </c>
      <c r="G44" s="5" t="s">
        <v>437</v>
      </c>
      <c r="H44" s="5" t="s">
        <v>34</v>
      </c>
      <c r="I44" s="5" t="s">
        <v>29</v>
      </c>
      <c r="J44" s="5" t="s">
        <v>29</v>
      </c>
      <c r="K44" s="5" t="s">
        <v>29</v>
      </c>
      <c r="L44" s="5" t="s">
        <v>438</v>
      </c>
      <c r="M44" s="5" t="s">
        <v>36</v>
      </c>
      <c r="N44" s="5" t="s">
        <v>439</v>
      </c>
      <c r="O44" s="5" t="s">
        <v>29</v>
      </c>
      <c r="P44" s="5" t="s">
        <v>37</v>
      </c>
      <c r="Q44" s="95" t="s">
        <v>965</v>
      </c>
      <c r="R44" s="5" t="s">
        <v>29</v>
      </c>
      <c r="S44" s="5" t="s">
        <v>29</v>
      </c>
      <c r="T44" s="5" t="s">
        <v>29</v>
      </c>
      <c r="U44" s="10">
        <v>2378</v>
      </c>
      <c r="V44" s="5" t="s">
        <v>38</v>
      </c>
      <c r="W44" s="5" t="s">
        <v>29</v>
      </c>
      <c r="X44" s="5">
        <v>3137500</v>
      </c>
      <c r="Y44" s="5">
        <v>3127420277</v>
      </c>
      <c r="Z44" s="5" t="s">
        <v>438</v>
      </c>
      <c r="AA44" s="5" t="s">
        <v>440</v>
      </c>
    </row>
    <row r="45" spans="1:27" s="11" customFormat="1" ht="13.5" customHeight="1" x14ac:dyDescent="0.2">
      <c r="A45" s="5" t="s">
        <v>27</v>
      </c>
      <c r="B45" s="6" t="s">
        <v>441</v>
      </c>
      <c r="C45" s="5" t="s">
        <v>29</v>
      </c>
      <c r="D45" s="5" t="s">
        <v>442</v>
      </c>
      <c r="E45" s="5" t="s">
        <v>27</v>
      </c>
      <c r="F45" s="5" t="s">
        <v>443</v>
      </c>
      <c r="G45" s="5" t="s">
        <v>444</v>
      </c>
      <c r="H45" s="5" t="s">
        <v>61</v>
      </c>
      <c r="I45" s="5" t="s">
        <v>445</v>
      </c>
      <c r="J45" s="5" t="s">
        <v>34</v>
      </c>
      <c r="K45" s="5">
        <v>3472535</v>
      </c>
      <c r="L45" s="5" t="s">
        <v>29</v>
      </c>
      <c r="M45" s="5" t="s">
        <v>36</v>
      </c>
      <c r="N45" s="5" t="s">
        <v>446</v>
      </c>
      <c r="O45" s="5">
        <v>2</v>
      </c>
      <c r="P45" s="5" t="s">
        <v>50</v>
      </c>
      <c r="Q45" s="95" t="s">
        <v>966</v>
      </c>
      <c r="R45" s="5" t="s">
        <v>29</v>
      </c>
      <c r="S45" s="5" t="s">
        <v>29</v>
      </c>
      <c r="T45" s="5" t="s">
        <v>29</v>
      </c>
      <c r="U45" s="10">
        <v>861</v>
      </c>
      <c r="V45" s="5" t="s">
        <v>38</v>
      </c>
      <c r="W45" s="5">
        <v>3472535</v>
      </c>
      <c r="X45" s="5" t="s">
        <v>443</v>
      </c>
      <c r="Y45" s="5">
        <v>3105054961</v>
      </c>
      <c r="Z45" s="5" t="s">
        <v>29</v>
      </c>
      <c r="AA45" s="8" t="s">
        <v>418</v>
      </c>
    </row>
    <row r="46" spans="1:27" s="11" customFormat="1" ht="12.75" customHeight="1" x14ac:dyDescent="0.2">
      <c r="A46" s="5" t="s">
        <v>27</v>
      </c>
      <c r="B46" s="6" t="s">
        <v>447</v>
      </c>
      <c r="C46" s="5" t="s">
        <v>29</v>
      </c>
      <c r="D46" s="5" t="s">
        <v>448</v>
      </c>
      <c r="E46" s="5" t="s">
        <v>27</v>
      </c>
      <c r="F46" s="5" t="s">
        <v>449</v>
      </c>
      <c r="G46" s="5" t="s">
        <v>450</v>
      </c>
      <c r="H46" s="5" t="s">
        <v>61</v>
      </c>
      <c r="I46" s="5" t="s">
        <v>451</v>
      </c>
      <c r="J46" s="5" t="s">
        <v>34</v>
      </c>
      <c r="K46" s="5">
        <v>4447274</v>
      </c>
      <c r="L46" s="8" t="s">
        <v>452</v>
      </c>
      <c r="M46" s="5" t="s">
        <v>36</v>
      </c>
      <c r="N46" s="5">
        <v>3005739095</v>
      </c>
      <c r="O46" s="5">
        <v>2</v>
      </c>
      <c r="P46" s="5" t="s">
        <v>50</v>
      </c>
      <c r="Q46" s="95" t="s">
        <v>967</v>
      </c>
      <c r="R46" s="5" t="s">
        <v>29</v>
      </c>
      <c r="S46" s="5" t="s">
        <v>29</v>
      </c>
      <c r="T46" s="5" t="s">
        <v>29</v>
      </c>
      <c r="U46" s="10">
        <v>699</v>
      </c>
      <c r="V46" s="5" t="s">
        <v>38</v>
      </c>
      <c r="W46" s="5">
        <v>4447274</v>
      </c>
      <c r="X46" s="5" t="s">
        <v>449</v>
      </c>
      <c r="Y46" s="5">
        <v>3005739095</v>
      </c>
      <c r="Z46" s="8" t="s">
        <v>453</v>
      </c>
      <c r="AA46" s="5" t="s">
        <v>453</v>
      </c>
    </row>
    <row r="47" spans="1:27" s="11" customFormat="1" ht="13.5" customHeight="1" x14ac:dyDescent="0.15">
      <c r="A47" s="5" t="s">
        <v>27</v>
      </c>
      <c r="B47" s="6">
        <v>43671300</v>
      </c>
      <c r="C47" s="5" t="s">
        <v>29</v>
      </c>
      <c r="D47" s="5" t="s">
        <v>454</v>
      </c>
      <c r="E47" s="5" t="s">
        <v>27</v>
      </c>
      <c r="F47" s="5" t="s">
        <v>455</v>
      </c>
      <c r="G47" s="5" t="s">
        <v>450</v>
      </c>
      <c r="H47" s="5" t="s">
        <v>61</v>
      </c>
      <c r="I47" s="5" t="s">
        <v>456</v>
      </c>
      <c r="J47" s="5" t="s">
        <v>34</v>
      </c>
      <c r="K47" s="5">
        <v>2167674</v>
      </c>
      <c r="L47" s="5" t="s">
        <v>457</v>
      </c>
      <c r="M47" s="5" t="s">
        <v>36</v>
      </c>
      <c r="N47" s="5" t="s">
        <v>458</v>
      </c>
      <c r="O47" s="5">
        <v>2</v>
      </c>
      <c r="P47" s="5" t="s">
        <v>37</v>
      </c>
      <c r="Q47" s="95" t="s">
        <v>968</v>
      </c>
      <c r="R47" s="5" t="s">
        <v>29</v>
      </c>
      <c r="S47" s="5" t="s">
        <v>29</v>
      </c>
      <c r="T47" s="5" t="s">
        <v>29</v>
      </c>
      <c r="U47" s="10">
        <v>697</v>
      </c>
      <c r="V47" s="5" t="s">
        <v>38</v>
      </c>
      <c r="W47" s="5">
        <v>2167674</v>
      </c>
      <c r="X47" s="5" t="s">
        <v>455</v>
      </c>
      <c r="Y47" s="5" t="s">
        <v>458</v>
      </c>
      <c r="Z47" s="5" t="s">
        <v>457</v>
      </c>
      <c r="AA47" s="5" t="s">
        <v>457</v>
      </c>
    </row>
    <row r="48" spans="1:27" s="36" customFormat="1" ht="13.5" customHeight="1" x14ac:dyDescent="0.15">
      <c r="A48" s="30" t="s">
        <v>27</v>
      </c>
      <c r="B48" s="31">
        <v>98587357</v>
      </c>
      <c r="C48" s="30" t="s">
        <v>29</v>
      </c>
      <c r="D48" s="30" t="s">
        <v>459</v>
      </c>
      <c r="E48" s="30" t="s">
        <v>27</v>
      </c>
      <c r="F48" s="30" t="s">
        <v>460</v>
      </c>
      <c r="G48" s="30" t="s">
        <v>461</v>
      </c>
      <c r="H48" s="30" t="s">
        <v>32</v>
      </c>
      <c r="I48" s="30" t="s">
        <v>462</v>
      </c>
      <c r="J48" s="30" t="s">
        <v>32</v>
      </c>
      <c r="K48" s="30">
        <v>2758580</v>
      </c>
      <c r="L48" s="30" t="s">
        <v>463</v>
      </c>
      <c r="M48" s="30" t="s">
        <v>36</v>
      </c>
      <c r="N48" s="30" t="s">
        <v>464</v>
      </c>
      <c r="O48" s="30" t="s">
        <v>29</v>
      </c>
      <c r="P48" s="30" t="s">
        <v>50</v>
      </c>
      <c r="Q48" s="97" t="s">
        <v>969</v>
      </c>
      <c r="R48" s="30" t="s">
        <v>29</v>
      </c>
      <c r="S48" s="30" t="s">
        <v>29</v>
      </c>
      <c r="T48" s="30" t="s">
        <v>29</v>
      </c>
      <c r="U48" s="35">
        <v>2599</v>
      </c>
      <c r="V48" s="30" t="s">
        <v>38</v>
      </c>
      <c r="W48" s="30">
        <v>2758580</v>
      </c>
      <c r="X48" s="30">
        <v>2758580</v>
      </c>
      <c r="Y48" s="30" t="s">
        <v>464</v>
      </c>
      <c r="Z48" s="30" t="s">
        <v>465</v>
      </c>
      <c r="AA48" s="30" t="s">
        <v>465</v>
      </c>
    </row>
    <row r="49" spans="1:27" s="11" customFormat="1" ht="13.5" customHeight="1" x14ac:dyDescent="0.2">
      <c r="A49" s="5" t="s">
        <v>27</v>
      </c>
      <c r="B49" s="6" t="s">
        <v>466</v>
      </c>
      <c r="C49" s="5" t="s">
        <v>29</v>
      </c>
      <c r="D49" s="5" t="s">
        <v>467</v>
      </c>
      <c r="E49" s="5" t="s">
        <v>27</v>
      </c>
      <c r="F49" s="5">
        <v>5581530</v>
      </c>
      <c r="G49" s="5" t="s">
        <v>468</v>
      </c>
      <c r="H49" s="5" t="s">
        <v>182</v>
      </c>
      <c r="I49" s="5" t="s">
        <v>469</v>
      </c>
      <c r="J49" s="5">
        <v>2840</v>
      </c>
      <c r="K49" s="5" t="s">
        <v>29</v>
      </c>
      <c r="L49" s="5" t="s">
        <v>470</v>
      </c>
      <c r="M49" s="5" t="s">
        <v>36</v>
      </c>
      <c r="N49" s="5" t="s">
        <v>471</v>
      </c>
      <c r="O49" s="5" t="s">
        <v>29</v>
      </c>
      <c r="P49" s="5" t="s">
        <v>50</v>
      </c>
      <c r="Q49" s="95" t="s">
        <v>970</v>
      </c>
      <c r="R49" s="5" t="s">
        <v>29</v>
      </c>
      <c r="S49" s="5" t="s">
        <v>29</v>
      </c>
      <c r="T49" s="5" t="s">
        <v>29</v>
      </c>
      <c r="U49" s="10">
        <v>329</v>
      </c>
      <c r="V49" s="5" t="s">
        <v>38</v>
      </c>
      <c r="W49" s="5" t="s">
        <v>29</v>
      </c>
      <c r="X49" s="5">
        <v>5581530</v>
      </c>
      <c r="Y49" s="5" t="s">
        <v>471</v>
      </c>
      <c r="Z49" s="5" t="s">
        <v>472</v>
      </c>
      <c r="AA49" s="94" t="s">
        <v>905</v>
      </c>
    </row>
    <row r="50" spans="1:27" s="11" customFormat="1" ht="13.5" customHeight="1" x14ac:dyDescent="0.15">
      <c r="A50" s="5" t="s">
        <v>27</v>
      </c>
      <c r="B50" s="6" t="s">
        <v>474</v>
      </c>
      <c r="C50" s="5" t="s">
        <v>29</v>
      </c>
      <c r="D50" s="5" t="s">
        <v>475</v>
      </c>
      <c r="E50" s="5" t="s">
        <v>27</v>
      </c>
      <c r="F50" s="5">
        <v>5092466</v>
      </c>
      <c r="G50" s="5" t="s">
        <v>476</v>
      </c>
      <c r="H50" s="5" t="s">
        <v>61</v>
      </c>
      <c r="I50" s="5" t="s">
        <v>477</v>
      </c>
      <c r="J50" s="5" t="s">
        <v>34</v>
      </c>
      <c r="K50" s="5">
        <v>4443882</v>
      </c>
      <c r="L50" s="5" t="s">
        <v>478</v>
      </c>
      <c r="M50" s="5" t="s">
        <v>36</v>
      </c>
      <c r="N50" s="5" t="s">
        <v>479</v>
      </c>
      <c r="O50" s="5" t="s">
        <v>29</v>
      </c>
      <c r="P50" s="5" t="s">
        <v>50</v>
      </c>
      <c r="Q50" s="95" t="s">
        <v>971</v>
      </c>
      <c r="R50" s="5" t="s">
        <v>29</v>
      </c>
      <c r="S50" s="5" t="s">
        <v>29</v>
      </c>
      <c r="T50" s="5" t="s">
        <v>29</v>
      </c>
      <c r="U50" s="10">
        <v>1869</v>
      </c>
      <c r="V50" s="5" t="s">
        <v>38</v>
      </c>
      <c r="W50" s="5">
        <v>4443882</v>
      </c>
      <c r="X50" s="5">
        <v>5092466</v>
      </c>
      <c r="Y50" s="5" t="s">
        <v>479</v>
      </c>
      <c r="Z50" s="5" t="s">
        <v>478</v>
      </c>
      <c r="AA50" s="5" t="s">
        <v>480</v>
      </c>
    </row>
    <row r="51" spans="1:27" s="11" customFormat="1" ht="13.5" customHeight="1" x14ac:dyDescent="0.15">
      <c r="A51" s="5" t="s">
        <v>27</v>
      </c>
      <c r="B51" s="6" t="s">
        <v>481</v>
      </c>
      <c r="C51" s="5" t="s">
        <v>29</v>
      </c>
      <c r="D51" s="5" t="s">
        <v>482</v>
      </c>
      <c r="E51" s="5" t="s">
        <v>27</v>
      </c>
      <c r="F51" s="5">
        <v>4223553</v>
      </c>
      <c r="G51" s="5" t="s">
        <v>483</v>
      </c>
      <c r="H51" s="5" t="s">
        <v>61</v>
      </c>
      <c r="I51" s="5" t="s">
        <v>484</v>
      </c>
      <c r="J51" s="5" t="s">
        <v>34</v>
      </c>
      <c r="K51" s="5">
        <v>4480520</v>
      </c>
      <c r="L51" s="5" t="s">
        <v>485</v>
      </c>
      <c r="M51" s="5" t="s">
        <v>36</v>
      </c>
      <c r="N51" s="5">
        <v>3148866686</v>
      </c>
      <c r="O51" s="5" t="s">
        <v>29</v>
      </c>
      <c r="P51" s="5" t="s">
        <v>50</v>
      </c>
      <c r="Q51" s="95" t="s">
        <v>972</v>
      </c>
      <c r="R51" s="5" t="s">
        <v>29</v>
      </c>
      <c r="S51" s="5" t="s">
        <v>29</v>
      </c>
      <c r="T51" s="5" t="s">
        <v>29</v>
      </c>
      <c r="U51" s="10">
        <v>617</v>
      </c>
      <c r="V51" s="5" t="s">
        <v>38</v>
      </c>
      <c r="W51" s="5">
        <v>4480520</v>
      </c>
      <c r="X51" s="5">
        <v>4223553</v>
      </c>
      <c r="Y51" s="5">
        <v>3148866686</v>
      </c>
      <c r="Z51" s="5" t="s">
        <v>485</v>
      </c>
      <c r="AA51" s="5" t="s">
        <v>486</v>
      </c>
    </row>
    <row r="52" spans="1:27" s="11" customFormat="1" ht="13.5" customHeight="1" x14ac:dyDescent="0.2">
      <c r="A52" s="5" t="s">
        <v>27</v>
      </c>
      <c r="B52" s="6" t="s">
        <v>487</v>
      </c>
      <c r="C52" s="5" t="s">
        <v>29</v>
      </c>
      <c r="D52" s="5" t="s">
        <v>488</v>
      </c>
      <c r="E52" s="5" t="s">
        <v>27</v>
      </c>
      <c r="F52" s="5">
        <v>4954149</v>
      </c>
      <c r="G52" s="5" t="s">
        <v>489</v>
      </c>
      <c r="H52" s="5" t="s">
        <v>32</v>
      </c>
      <c r="I52" s="5" t="s">
        <v>490</v>
      </c>
      <c r="J52" s="5" t="s">
        <v>34</v>
      </c>
      <c r="K52" s="5">
        <v>4954149</v>
      </c>
      <c r="L52" s="5" t="s">
        <v>491</v>
      </c>
      <c r="M52" s="5" t="s">
        <v>36</v>
      </c>
      <c r="N52" s="5" t="s">
        <v>492</v>
      </c>
      <c r="O52" s="5"/>
      <c r="P52" s="5" t="s">
        <v>50</v>
      </c>
      <c r="Q52" s="95" t="s">
        <v>973</v>
      </c>
      <c r="R52" s="5" t="s">
        <v>29</v>
      </c>
      <c r="S52" s="5" t="s">
        <v>29</v>
      </c>
      <c r="T52" s="5" t="s">
        <v>29</v>
      </c>
      <c r="U52" s="10">
        <v>2888</v>
      </c>
      <c r="V52" s="5" t="s">
        <v>38</v>
      </c>
      <c r="W52" s="5">
        <v>4954149</v>
      </c>
      <c r="X52" s="5" t="s">
        <v>493</v>
      </c>
      <c r="Y52" s="5">
        <v>3224001721</v>
      </c>
      <c r="Z52" s="5" t="s">
        <v>491</v>
      </c>
      <c r="AA52" s="8" t="s">
        <v>494</v>
      </c>
    </row>
    <row r="53" spans="1:27" s="11" customFormat="1" ht="13.5" customHeight="1" x14ac:dyDescent="0.15">
      <c r="A53" s="5" t="s">
        <v>27</v>
      </c>
      <c r="B53" s="6" t="s">
        <v>517</v>
      </c>
      <c r="C53" s="5" t="s">
        <v>29</v>
      </c>
      <c r="D53" s="5" t="s">
        <v>518</v>
      </c>
      <c r="E53" s="5" t="s">
        <v>27</v>
      </c>
      <c r="F53" s="5" t="s">
        <v>519</v>
      </c>
      <c r="G53" s="5" t="s">
        <v>520</v>
      </c>
      <c r="H53" s="5" t="s">
        <v>32</v>
      </c>
      <c r="I53" s="5" t="s">
        <v>29</v>
      </c>
      <c r="J53" s="5" t="s">
        <v>29</v>
      </c>
      <c r="K53" s="5" t="s">
        <v>29</v>
      </c>
      <c r="L53" s="5" t="s">
        <v>29</v>
      </c>
      <c r="M53" s="5" t="s">
        <v>36</v>
      </c>
      <c r="N53" s="5" t="s">
        <v>521</v>
      </c>
      <c r="O53" s="5">
        <v>4</v>
      </c>
      <c r="P53" s="5" t="s">
        <v>50</v>
      </c>
      <c r="Q53" s="95" t="s">
        <v>974</v>
      </c>
      <c r="R53" s="5" t="s">
        <v>29</v>
      </c>
      <c r="S53" s="5" t="s">
        <v>29</v>
      </c>
      <c r="T53" s="5" t="s">
        <v>29</v>
      </c>
      <c r="U53" s="10">
        <v>3023</v>
      </c>
      <c r="V53" s="5" t="s">
        <v>38</v>
      </c>
      <c r="W53" s="5" t="s">
        <v>29</v>
      </c>
      <c r="X53" s="5" t="s">
        <v>519</v>
      </c>
      <c r="Y53" s="5" t="s">
        <v>521</v>
      </c>
      <c r="Z53" s="5" t="s">
        <v>29</v>
      </c>
      <c r="AA53" s="5" t="s">
        <v>522</v>
      </c>
    </row>
    <row r="54" spans="1:27" s="11" customFormat="1" ht="13.5" customHeight="1" x14ac:dyDescent="0.2">
      <c r="A54" s="5" t="s">
        <v>27</v>
      </c>
      <c r="B54" s="6" t="s">
        <v>523</v>
      </c>
      <c r="C54" s="5" t="s">
        <v>29</v>
      </c>
      <c r="D54" s="5" t="s">
        <v>524</v>
      </c>
      <c r="E54" s="5" t="s">
        <v>27</v>
      </c>
      <c r="F54" s="5" t="s">
        <v>525</v>
      </c>
      <c r="G54" s="5" t="s">
        <v>526</v>
      </c>
      <c r="H54" s="5" t="s">
        <v>61</v>
      </c>
      <c r="I54" s="5" t="s">
        <v>527</v>
      </c>
      <c r="J54" s="5" t="s">
        <v>34</v>
      </c>
      <c r="K54" s="5">
        <v>2780388</v>
      </c>
      <c r="L54" s="8" t="s">
        <v>528</v>
      </c>
      <c r="M54" s="5" t="s">
        <v>36</v>
      </c>
      <c r="N54" s="8">
        <v>3007820079</v>
      </c>
      <c r="O54" s="5" t="s">
        <v>29</v>
      </c>
      <c r="P54" s="5" t="s">
        <v>37</v>
      </c>
      <c r="Q54" s="95" t="s">
        <v>975</v>
      </c>
      <c r="R54" s="5" t="s">
        <v>29</v>
      </c>
      <c r="S54" s="5" t="s">
        <v>29</v>
      </c>
      <c r="T54" s="5" t="s">
        <v>29</v>
      </c>
      <c r="U54" s="10">
        <v>1995</v>
      </c>
      <c r="V54" s="5" t="s">
        <v>65</v>
      </c>
      <c r="W54" s="5">
        <v>2780388</v>
      </c>
      <c r="X54" s="5" t="s">
        <v>525</v>
      </c>
      <c r="Y54" s="5">
        <v>3007820079</v>
      </c>
      <c r="Z54" s="8" t="s">
        <v>528</v>
      </c>
      <c r="AA54" s="8" t="s">
        <v>529</v>
      </c>
    </row>
    <row r="55" spans="1:27" s="11" customFormat="1" ht="13.5" customHeight="1" x14ac:dyDescent="0.15">
      <c r="A55" s="5" t="s">
        <v>27</v>
      </c>
      <c r="B55" s="6">
        <v>71575649</v>
      </c>
      <c r="C55" s="5" t="s">
        <v>29</v>
      </c>
      <c r="D55" s="5" t="s">
        <v>530</v>
      </c>
      <c r="E55" s="5" t="s">
        <v>27</v>
      </c>
      <c r="F55" s="5" t="s">
        <v>531</v>
      </c>
      <c r="G55" s="5" t="s">
        <v>532</v>
      </c>
      <c r="H55" s="5" t="s">
        <v>61</v>
      </c>
      <c r="I55" s="5" t="s">
        <v>533</v>
      </c>
      <c r="J55" s="5" t="s">
        <v>34</v>
      </c>
      <c r="K55" s="5">
        <v>2695618</v>
      </c>
      <c r="L55" s="5" t="s">
        <v>534</v>
      </c>
      <c r="M55" s="5" t="s">
        <v>36</v>
      </c>
      <c r="N55" s="5" t="s">
        <v>535</v>
      </c>
      <c r="O55" s="5" t="s">
        <v>29</v>
      </c>
      <c r="P55" s="5" t="s">
        <v>50</v>
      </c>
      <c r="Q55" s="95" t="s">
        <v>976</v>
      </c>
      <c r="R55" s="5" t="s">
        <v>29</v>
      </c>
      <c r="S55" s="5" t="s">
        <v>29</v>
      </c>
      <c r="T55" s="5" t="s">
        <v>29</v>
      </c>
      <c r="U55" s="10">
        <v>2613</v>
      </c>
      <c r="V55" s="5" t="s">
        <v>38</v>
      </c>
      <c r="W55" s="5">
        <v>2695618</v>
      </c>
      <c r="X55" s="5" t="s">
        <v>531</v>
      </c>
      <c r="Y55" s="5" t="s">
        <v>535</v>
      </c>
      <c r="Z55" s="5" t="s">
        <v>534</v>
      </c>
      <c r="AA55" s="5" t="s">
        <v>534</v>
      </c>
    </row>
    <row r="56" spans="1:27" s="11" customFormat="1" ht="13.5" customHeight="1" x14ac:dyDescent="0.2">
      <c r="A56" s="5" t="s">
        <v>27</v>
      </c>
      <c r="B56" s="6" t="s">
        <v>536</v>
      </c>
      <c r="C56" s="5" t="s">
        <v>29</v>
      </c>
      <c r="D56" s="5" t="s">
        <v>537</v>
      </c>
      <c r="E56" s="5" t="s">
        <v>27</v>
      </c>
      <c r="F56" s="5" t="s">
        <v>538</v>
      </c>
      <c r="G56" s="5" t="s">
        <v>539</v>
      </c>
      <c r="H56" s="5" t="s">
        <v>32</v>
      </c>
      <c r="I56" s="5" t="s">
        <v>540</v>
      </c>
      <c r="J56" s="5" t="s">
        <v>34</v>
      </c>
      <c r="K56" s="5">
        <v>3198700</v>
      </c>
      <c r="L56" s="5" t="s">
        <v>541</v>
      </c>
      <c r="M56" s="5" t="s">
        <v>36</v>
      </c>
      <c r="N56" s="5">
        <v>3214658697</v>
      </c>
      <c r="O56" s="5" t="s">
        <v>29</v>
      </c>
      <c r="P56" s="5" t="s">
        <v>50</v>
      </c>
      <c r="Q56" s="95" t="s">
        <v>977</v>
      </c>
      <c r="R56" s="5" t="s">
        <v>29</v>
      </c>
      <c r="S56" s="5" t="s">
        <v>29</v>
      </c>
      <c r="T56" s="5" t="s">
        <v>29</v>
      </c>
      <c r="U56" s="10">
        <v>2471</v>
      </c>
      <c r="V56" s="5" t="s">
        <v>38</v>
      </c>
      <c r="W56" s="5">
        <v>3198700</v>
      </c>
      <c r="X56" s="5" t="s">
        <v>538</v>
      </c>
      <c r="Y56" s="5">
        <v>3214658697</v>
      </c>
      <c r="Z56" s="5" t="s">
        <v>541</v>
      </c>
      <c r="AA56" s="8" t="s">
        <v>542</v>
      </c>
    </row>
    <row r="57" spans="1:27" s="11" customFormat="1" ht="13.5" customHeight="1" x14ac:dyDescent="0.2">
      <c r="A57" s="5" t="s">
        <v>27</v>
      </c>
      <c r="B57" s="6" t="s">
        <v>543</v>
      </c>
      <c r="C57" s="5" t="s">
        <v>29</v>
      </c>
      <c r="D57" s="5" t="s">
        <v>544</v>
      </c>
      <c r="E57" s="5" t="s">
        <v>27</v>
      </c>
      <c r="F57" s="5">
        <v>4799043</v>
      </c>
      <c r="G57" s="5" t="s">
        <v>545</v>
      </c>
      <c r="H57" s="5" t="s">
        <v>61</v>
      </c>
      <c r="I57" s="5" t="s">
        <v>546</v>
      </c>
      <c r="J57" s="5" t="s">
        <v>34</v>
      </c>
      <c r="K57" s="5">
        <v>2308506</v>
      </c>
      <c r="L57" s="5" t="s">
        <v>547</v>
      </c>
      <c r="M57" s="5" t="s">
        <v>36</v>
      </c>
      <c r="N57" s="5">
        <v>3004220868</v>
      </c>
      <c r="O57" s="5">
        <v>4</v>
      </c>
      <c r="P57" s="5" t="s">
        <v>50</v>
      </c>
      <c r="Q57" s="95" t="s">
        <v>978</v>
      </c>
      <c r="R57" s="5" t="s">
        <v>29</v>
      </c>
      <c r="S57" s="5" t="s">
        <v>29</v>
      </c>
      <c r="T57" s="5" t="s">
        <v>29</v>
      </c>
      <c r="U57" s="10">
        <v>188</v>
      </c>
      <c r="V57" s="5" t="s">
        <v>38</v>
      </c>
      <c r="W57" s="5">
        <v>2308506</v>
      </c>
      <c r="X57" s="5">
        <v>4799043</v>
      </c>
      <c r="Y57" s="5">
        <v>3004220868</v>
      </c>
      <c r="Z57" s="8" t="s">
        <v>548</v>
      </c>
      <c r="AA57" s="5" t="s">
        <v>549</v>
      </c>
    </row>
    <row r="58" spans="1:27" s="11" customFormat="1" ht="13.5" customHeight="1" x14ac:dyDescent="0.15">
      <c r="A58" s="5" t="s">
        <v>27</v>
      </c>
      <c r="B58" s="6">
        <v>43427300</v>
      </c>
      <c r="C58" s="5" t="s">
        <v>29</v>
      </c>
      <c r="D58" s="5" t="s">
        <v>550</v>
      </c>
      <c r="E58" s="5" t="s">
        <v>27</v>
      </c>
      <c r="F58" s="5" t="s">
        <v>551</v>
      </c>
      <c r="G58" s="5" t="s">
        <v>552</v>
      </c>
      <c r="H58" s="5" t="s">
        <v>61</v>
      </c>
      <c r="I58" s="5" t="s">
        <v>553</v>
      </c>
      <c r="J58" s="5" t="s">
        <v>32</v>
      </c>
      <c r="K58" s="5">
        <v>2720588</v>
      </c>
      <c r="L58" s="5" t="s">
        <v>554</v>
      </c>
      <c r="M58" s="5" t="s">
        <v>36</v>
      </c>
      <c r="N58" s="5" t="s">
        <v>555</v>
      </c>
      <c r="O58" s="5">
        <v>6</v>
      </c>
      <c r="P58" s="5" t="s">
        <v>37</v>
      </c>
      <c r="Q58" s="95" t="s">
        <v>979</v>
      </c>
      <c r="R58" s="5" t="s">
        <v>29</v>
      </c>
      <c r="S58" s="5" t="s">
        <v>29</v>
      </c>
      <c r="T58" s="5" t="s">
        <v>29</v>
      </c>
      <c r="U58" s="10">
        <v>261</v>
      </c>
      <c r="V58" s="5" t="s">
        <v>38</v>
      </c>
      <c r="W58" s="5">
        <v>2720588</v>
      </c>
      <c r="X58" s="5">
        <v>3134345</v>
      </c>
      <c r="Y58" s="5" t="s">
        <v>555</v>
      </c>
      <c r="Z58" s="5" t="s">
        <v>556</v>
      </c>
      <c r="AA58" s="5" t="s">
        <v>557</v>
      </c>
    </row>
    <row r="59" spans="1:27" s="11" customFormat="1" ht="13.5" customHeight="1" x14ac:dyDescent="0.15">
      <c r="A59" s="5" t="s">
        <v>27</v>
      </c>
      <c r="B59" s="6" t="s">
        <v>558</v>
      </c>
      <c r="C59" s="5" t="s">
        <v>29</v>
      </c>
      <c r="D59" s="5" t="s">
        <v>559</v>
      </c>
      <c r="E59" s="5" t="s">
        <v>27</v>
      </c>
      <c r="F59" s="5" t="s">
        <v>560</v>
      </c>
      <c r="G59" s="5" t="s">
        <v>561</v>
      </c>
      <c r="H59" s="5" t="s">
        <v>32</v>
      </c>
      <c r="I59" s="5" t="s">
        <v>29</v>
      </c>
      <c r="J59" s="5" t="s">
        <v>29</v>
      </c>
      <c r="K59" s="5" t="s">
        <v>29</v>
      </c>
      <c r="L59" s="5" t="s">
        <v>562</v>
      </c>
      <c r="M59" s="5" t="s">
        <v>36</v>
      </c>
      <c r="N59" s="5" t="s">
        <v>563</v>
      </c>
      <c r="O59" s="5" t="s">
        <v>29</v>
      </c>
      <c r="P59" s="5" t="s">
        <v>37</v>
      </c>
      <c r="Q59" s="95" t="s">
        <v>980</v>
      </c>
      <c r="R59" s="5" t="s">
        <v>29</v>
      </c>
      <c r="S59" s="5" t="s">
        <v>29</v>
      </c>
      <c r="T59" s="5" t="s">
        <v>29</v>
      </c>
      <c r="U59" s="10">
        <v>3055</v>
      </c>
      <c r="V59" s="5" t="s">
        <v>38</v>
      </c>
      <c r="W59" s="5" t="s">
        <v>29</v>
      </c>
      <c r="X59" s="5" t="s">
        <v>560</v>
      </c>
      <c r="Y59" s="5" t="s">
        <v>563</v>
      </c>
      <c r="Z59" s="5" t="s">
        <v>562</v>
      </c>
      <c r="AA59" s="5" t="s">
        <v>564</v>
      </c>
    </row>
    <row r="60" spans="1:27" s="11" customFormat="1" ht="13.5" customHeight="1" x14ac:dyDescent="0.2">
      <c r="A60" s="5" t="s">
        <v>27</v>
      </c>
      <c r="B60" s="6" t="s">
        <v>565</v>
      </c>
      <c r="C60" s="5" t="s">
        <v>29</v>
      </c>
      <c r="D60" s="5" t="s">
        <v>566</v>
      </c>
      <c r="E60" s="5" t="s">
        <v>97</v>
      </c>
      <c r="F60" s="5" t="s">
        <v>567</v>
      </c>
      <c r="G60" s="5" t="s">
        <v>568</v>
      </c>
      <c r="H60" s="5" t="s">
        <v>32</v>
      </c>
      <c r="I60" s="5" t="s">
        <v>569</v>
      </c>
      <c r="J60" s="5" t="s">
        <v>32</v>
      </c>
      <c r="K60" s="5">
        <v>4549000</v>
      </c>
      <c r="L60" s="8" t="s">
        <v>570</v>
      </c>
      <c r="M60" s="5" t="s">
        <v>36</v>
      </c>
      <c r="N60" s="5" t="s">
        <v>571</v>
      </c>
      <c r="O60" s="5" t="s">
        <v>29</v>
      </c>
      <c r="P60" s="5" t="s">
        <v>37</v>
      </c>
      <c r="Q60" s="95" t="s">
        <v>981</v>
      </c>
      <c r="R60" s="5" t="s">
        <v>29</v>
      </c>
      <c r="S60" s="5" t="s">
        <v>29</v>
      </c>
      <c r="T60" s="5" t="s">
        <v>29</v>
      </c>
      <c r="U60" s="10">
        <v>2539</v>
      </c>
      <c r="V60" s="5" t="s">
        <v>38</v>
      </c>
      <c r="W60" s="5">
        <v>4549000</v>
      </c>
      <c r="X60" s="5" t="s">
        <v>567</v>
      </c>
      <c r="Y60" s="5" t="s">
        <v>571</v>
      </c>
      <c r="Z60" s="5" t="s">
        <v>570</v>
      </c>
      <c r="AA60" s="5" t="s">
        <v>570</v>
      </c>
    </row>
    <row r="61" spans="1:27" s="11" customFormat="1" ht="13.5" customHeight="1" x14ac:dyDescent="0.2">
      <c r="A61" s="5" t="s">
        <v>27</v>
      </c>
      <c r="B61" s="6" t="s">
        <v>572</v>
      </c>
      <c r="C61" s="5" t="s">
        <v>29</v>
      </c>
      <c r="D61" s="5" t="s">
        <v>573</v>
      </c>
      <c r="E61" s="5" t="s">
        <v>97</v>
      </c>
      <c r="F61" s="7">
        <v>2689940</v>
      </c>
      <c r="G61" s="7" t="s">
        <v>574</v>
      </c>
      <c r="H61" s="7" t="s">
        <v>34</v>
      </c>
      <c r="I61" s="5" t="s">
        <v>575</v>
      </c>
      <c r="J61" s="5" t="s">
        <v>34</v>
      </c>
      <c r="K61" s="5">
        <v>4448608</v>
      </c>
      <c r="L61" s="5" t="s">
        <v>576</v>
      </c>
      <c r="M61" s="5" t="s">
        <v>36</v>
      </c>
      <c r="N61" s="5" t="s">
        <v>577</v>
      </c>
      <c r="O61" s="5" t="s">
        <v>29</v>
      </c>
      <c r="P61" s="5" t="s">
        <v>37</v>
      </c>
      <c r="Q61" s="95" t="s">
        <v>982</v>
      </c>
      <c r="R61" s="5" t="s">
        <v>29</v>
      </c>
      <c r="S61" s="5" t="s">
        <v>29</v>
      </c>
      <c r="T61" s="5" t="s">
        <v>29</v>
      </c>
      <c r="U61" s="10">
        <v>2402</v>
      </c>
      <c r="V61" s="5" t="s">
        <v>38</v>
      </c>
      <c r="W61" s="5">
        <v>4448608</v>
      </c>
      <c r="X61" s="5">
        <v>2689940</v>
      </c>
      <c r="Y61" s="5">
        <v>3206728007</v>
      </c>
      <c r="Z61" s="5" t="s">
        <v>576</v>
      </c>
      <c r="AA61" s="94" t="s">
        <v>904</v>
      </c>
    </row>
    <row r="62" spans="1:27" s="11" customFormat="1" ht="13.5" customHeight="1" x14ac:dyDescent="0.15">
      <c r="A62" s="5" t="s">
        <v>27</v>
      </c>
      <c r="B62" s="6" t="s">
        <v>579</v>
      </c>
      <c r="C62" s="5" t="s">
        <v>29</v>
      </c>
      <c r="D62" s="5" t="s">
        <v>580</v>
      </c>
      <c r="E62" s="5" t="s">
        <v>27</v>
      </c>
      <c r="F62" s="5">
        <v>3542933</v>
      </c>
      <c r="G62" s="5" t="s">
        <v>581</v>
      </c>
      <c r="H62" s="5" t="s">
        <v>61</v>
      </c>
      <c r="I62" s="5" t="s">
        <v>581</v>
      </c>
      <c r="J62" s="5" t="s">
        <v>34</v>
      </c>
      <c r="K62" s="5" t="s">
        <v>582</v>
      </c>
      <c r="L62" s="5" t="s">
        <v>583</v>
      </c>
      <c r="M62" s="5" t="s">
        <v>36</v>
      </c>
      <c r="N62" s="5" t="s">
        <v>584</v>
      </c>
      <c r="O62" s="5">
        <v>5</v>
      </c>
      <c r="P62" s="5" t="s">
        <v>37</v>
      </c>
      <c r="Q62" s="95" t="s">
        <v>983</v>
      </c>
      <c r="R62" s="5" t="s">
        <v>29</v>
      </c>
      <c r="S62" s="5" t="s">
        <v>29</v>
      </c>
      <c r="T62" s="5" t="s">
        <v>29</v>
      </c>
      <c r="U62" s="10">
        <v>1867</v>
      </c>
      <c r="V62" s="5" t="s">
        <v>38</v>
      </c>
      <c r="W62" s="5">
        <v>3542933</v>
      </c>
      <c r="X62" s="5">
        <v>3542933</v>
      </c>
      <c r="Y62" s="5">
        <v>3137331391</v>
      </c>
      <c r="Z62" s="5" t="s">
        <v>585</v>
      </c>
      <c r="AA62" s="5" t="s">
        <v>586</v>
      </c>
    </row>
    <row r="63" spans="1:27" s="11" customFormat="1" ht="13.5" customHeight="1" x14ac:dyDescent="0.15">
      <c r="A63" s="5" t="s">
        <v>27</v>
      </c>
      <c r="B63" s="6" t="s">
        <v>587</v>
      </c>
      <c r="C63" s="5" t="s">
        <v>29</v>
      </c>
      <c r="D63" s="5" t="s">
        <v>588</v>
      </c>
      <c r="E63" s="5" t="s">
        <v>27</v>
      </c>
      <c r="F63" s="5">
        <v>4518080</v>
      </c>
      <c r="G63" s="5" t="s">
        <v>589</v>
      </c>
      <c r="H63" s="5" t="s">
        <v>32</v>
      </c>
      <c r="I63" s="5" t="s">
        <v>247</v>
      </c>
      <c r="J63" s="5" t="s">
        <v>32</v>
      </c>
      <c r="K63" s="5">
        <v>4480201</v>
      </c>
      <c r="L63" s="5" t="s">
        <v>29</v>
      </c>
      <c r="M63" s="5" t="s">
        <v>36</v>
      </c>
      <c r="N63" s="5" t="s">
        <v>590</v>
      </c>
      <c r="O63" s="5" t="s">
        <v>29</v>
      </c>
      <c r="P63" s="5" t="s">
        <v>37</v>
      </c>
      <c r="Q63" s="95" t="s">
        <v>984</v>
      </c>
      <c r="R63" s="5" t="s">
        <v>29</v>
      </c>
      <c r="S63" s="5" t="s">
        <v>29</v>
      </c>
      <c r="T63" s="5" t="s">
        <v>29</v>
      </c>
      <c r="U63" s="10">
        <v>3060</v>
      </c>
      <c r="V63" s="5" t="s">
        <v>38</v>
      </c>
      <c r="W63" s="5">
        <v>4480201</v>
      </c>
      <c r="X63" s="5">
        <v>4518080</v>
      </c>
      <c r="Y63" s="5" t="s">
        <v>590</v>
      </c>
      <c r="Z63" s="5" t="s">
        <v>29</v>
      </c>
      <c r="AA63" s="5" t="s">
        <v>591</v>
      </c>
    </row>
    <row r="64" spans="1:27" s="36" customFormat="1" ht="13.5" customHeight="1" x14ac:dyDescent="0.15">
      <c r="A64" s="30" t="s">
        <v>27</v>
      </c>
      <c r="B64" s="31" t="s">
        <v>592</v>
      </c>
      <c r="C64" s="30" t="s">
        <v>29</v>
      </c>
      <c r="D64" s="30" t="s">
        <v>593</v>
      </c>
      <c r="E64" s="30" t="s">
        <v>27</v>
      </c>
      <c r="F64" s="30">
        <v>5835765</v>
      </c>
      <c r="G64" s="30" t="s">
        <v>594</v>
      </c>
      <c r="H64" s="30" t="s">
        <v>61</v>
      </c>
      <c r="I64" s="30" t="s">
        <v>594</v>
      </c>
      <c r="J64" s="30" t="s">
        <v>34</v>
      </c>
      <c r="K64" s="30">
        <v>5835765</v>
      </c>
      <c r="L64" s="30" t="s">
        <v>595</v>
      </c>
      <c r="M64" s="30" t="s">
        <v>36</v>
      </c>
      <c r="N64" s="30">
        <v>3113652934</v>
      </c>
      <c r="O64" s="30" t="s">
        <v>29</v>
      </c>
      <c r="P64" s="30" t="s">
        <v>50</v>
      </c>
      <c r="Q64" s="97" t="s">
        <v>985</v>
      </c>
      <c r="R64" s="30" t="s">
        <v>29</v>
      </c>
      <c r="S64" s="30" t="s">
        <v>29</v>
      </c>
      <c r="T64" s="30" t="s">
        <v>29</v>
      </c>
      <c r="U64" s="35">
        <v>2708</v>
      </c>
      <c r="V64" s="30" t="s">
        <v>38</v>
      </c>
      <c r="W64" s="30">
        <v>5835767</v>
      </c>
      <c r="X64" s="30">
        <v>5835767</v>
      </c>
      <c r="Y64" s="30">
        <v>3113652934</v>
      </c>
      <c r="Z64" s="30" t="s">
        <v>595</v>
      </c>
      <c r="AA64" s="30" t="s">
        <v>596</v>
      </c>
    </row>
    <row r="65" spans="1:27" s="36" customFormat="1" ht="13.5" customHeight="1" x14ac:dyDescent="0.15">
      <c r="A65" s="30" t="s">
        <v>27</v>
      </c>
      <c r="B65" s="31" t="s">
        <v>597</v>
      </c>
      <c r="C65" s="30" t="s">
        <v>29</v>
      </c>
      <c r="D65" s="30" t="s">
        <v>598</v>
      </c>
      <c r="E65" s="30" t="s">
        <v>27</v>
      </c>
      <c r="F65" s="30">
        <v>3167427</v>
      </c>
      <c r="G65" s="30" t="s">
        <v>599</v>
      </c>
      <c r="H65" s="30" t="s">
        <v>195</v>
      </c>
      <c r="I65" s="30" t="s">
        <v>600</v>
      </c>
      <c r="J65" s="30" t="s">
        <v>32</v>
      </c>
      <c r="K65" s="30">
        <v>4520675</v>
      </c>
      <c r="L65" s="30" t="s">
        <v>601</v>
      </c>
      <c r="M65" s="30" t="s">
        <v>36</v>
      </c>
      <c r="N65" s="30" t="s">
        <v>602</v>
      </c>
      <c r="O65" s="30" t="s">
        <v>29</v>
      </c>
      <c r="P65" s="30" t="s">
        <v>50</v>
      </c>
      <c r="Q65" s="97" t="s">
        <v>986</v>
      </c>
      <c r="R65" s="30" t="s">
        <v>29</v>
      </c>
      <c r="S65" s="30" t="s">
        <v>29</v>
      </c>
      <c r="T65" s="30" t="s">
        <v>29</v>
      </c>
      <c r="U65" s="35">
        <v>365</v>
      </c>
      <c r="V65" s="30" t="s">
        <v>38</v>
      </c>
      <c r="W65" s="30">
        <v>4520675</v>
      </c>
      <c r="X65" s="30">
        <v>3167427</v>
      </c>
      <c r="Y65" s="30" t="s">
        <v>602</v>
      </c>
      <c r="Z65" s="30" t="s">
        <v>603</v>
      </c>
      <c r="AA65" s="30" t="s">
        <v>601</v>
      </c>
    </row>
    <row r="66" spans="1:27" s="11" customFormat="1" ht="13.5" customHeight="1" x14ac:dyDescent="0.15">
      <c r="A66" s="5" t="s">
        <v>27</v>
      </c>
      <c r="B66" s="6" t="s">
        <v>604</v>
      </c>
      <c r="C66" s="5" t="s">
        <v>29</v>
      </c>
      <c r="D66" s="5" t="s">
        <v>605</v>
      </c>
      <c r="E66" s="5" t="s">
        <v>27</v>
      </c>
      <c r="F66" s="5">
        <v>4521000</v>
      </c>
      <c r="G66" s="5" t="s">
        <v>606</v>
      </c>
      <c r="H66" s="5" t="s">
        <v>32</v>
      </c>
      <c r="I66" s="5" t="s">
        <v>606</v>
      </c>
      <c r="J66" s="5" t="s">
        <v>32</v>
      </c>
      <c r="K66" s="5">
        <v>2728383</v>
      </c>
      <c r="L66" s="5" t="s">
        <v>607</v>
      </c>
      <c r="M66" s="5" t="s">
        <v>36</v>
      </c>
      <c r="N66" s="5"/>
      <c r="O66" s="5" t="s">
        <v>419</v>
      </c>
      <c r="P66" s="5" t="s">
        <v>50</v>
      </c>
      <c r="Q66" s="95" t="s">
        <v>987</v>
      </c>
      <c r="R66" s="5" t="s">
        <v>29</v>
      </c>
      <c r="S66" s="5" t="s">
        <v>29</v>
      </c>
      <c r="T66" s="5" t="s">
        <v>29</v>
      </c>
      <c r="U66" s="10">
        <v>1294</v>
      </c>
      <c r="V66" s="5" t="s">
        <v>38</v>
      </c>
      <c r="W66" s="5">
        <v>2728383</v>
      </c>
      <c r="X66" s="5">
        <v>4521000</v>
      </c>
      <c r="Y66" s="5">
        <v>31163330833</v>
      </c>
      <c r="Z66" s="5" t="s">
        <v>607</v>
      </c>
      <c r="AA66" s="5" t="s">
        <v>228</v>
      </c>
    </row>
    <row r="67" spans="1:27" s="11" customFormat="1" ht="13.5" customHeight="1" x14ac:dyDescent="0.15">
      <c r="A67" s="5" t="s">
        <v>27</v>
      </c>
      <c r="B67" s="6" t="s">
        <v>608</v>
      </c>
      <c r="C67" s="5" t="s">
        <v>29</v>
      </c>
      <c r="D67" s="5" t="s">
        <v>609</v>
      </c>
      <c r="E67" s="5" t="s">
        <v>27</v>
      </c>
      <c r="F67" s="68"/>
      <c r="G67" s="5" t="s">
        <v>610</v>
      </c>
      <c r="H67" s="5" t="s">
        <v>32</v>
      </c>
      <c r="I67" s="5" t="s">
        <v>611</v>
      </c>
      <c r="J67" s="5" t="s">
        <v>98</v>
      </c>
      <c r="K67" s="5" t="s">
        <v>612</v>
      </c>
      <c r="L67" s="5" t="s">
        <v>613</v>
      </c>
      <c r="M67" s="5" t="s">
        <v>36</v>
      </c>
      <c r="N67" s="5" t="s">
        <v>614</v>
      </c>
      <c r="O67" s="5" t="s">
        <v>29</v>
      </c>
      <c r="P67" s="5" t="s">
        <v>50</v>
      </c>
      <c r="Q67" s="95" t="s">
        <v>988</v>
      </c>
      <c r="R67" s="5" t="s">
        <v>29</v>
      </c>
      <c r="S67" s="5" t="s">
        <v>29</v>
      </c>
      <c r="T67" s="5" t="s">
        <v>29</v>
      </c>
      <c r="U67" s="10">
        <v>2923</v>
      </c>
      <c r="V67" s="5" t="s">
        <v>38</v>
      </c>
      <c r="W67" s="5" t="s">
        <v>612</v>
      </c>
      <c r="X67" s="5" t="s">
        <v>29</v>
      </c>
      <c r="Y67" s="5" t="s">
        <v>614</v>
      </c>
      <c r="Z67" s="5" t="s">
        <v>613</v>
      </c>
      <c r="AA67" s="5" t="s">
        <v>615</v>
      </c>
    </row>
    <row r="68" spans="1:27" s="11" customFormat="1" ht="13.5" customHeight="1" x14ac:dyDescent="0.15">
      <c r="A68" s="5" t="s">
        <v>27</v>
      </c>
      <c r="B68" s="6" t="s">
        <v>616</v>
      </c>
      <c r="C68" s="5" t="s">
        <v>29</v>
      </c>
      <c r="D68" s="5" t="s">
        <v>617</v>
      </c>
      <c r="E68" s="5" t="s">
        <v>27</v>
      </c>
      <c r="F68" s="5" t="s">
        <v>29</v>
      </c>
      <c r="G68" s="5" t="s">
        <v>618</v>
      </c>
      <c r="H68" s="5" t="s">
        <v>162</v>
      </c>
      <c r="I68" s="5" t="s">
        <v>619</v>
      </c>
      <c r="J68" s="5" t="s">
        <v>34</v>
      </c>
      <c r="K68" s="5">
        <v>4441560</v>
      </c>
      <c r="L68" s="5" t="s">
        <v>620</v>
      </c>
      <c r="M68" s="5" t="s">
        <v>36</v>
      </c>
      <c r="N68" s="5">
        <v>3127502711</v>
      </c>
      <c r="O68" s="5">
        <v>2</v>
      </c>
      <c r="P68" s="5" t="s">
        <v>50</v>
      </c>
      <c r="Q68" s="95" t="s">
        <v>989</v>
      </c>
      <c r="R68" s="5" t="s">
        <v>29</v>
      </c>
      <c r="S68" s="5" t="s">
        <v>29</v>
      </c>
      <c r="T68" s="5" t="s">
        <v>29</v>
      </c>
      <c r="U68" s="10">
        <v>2648</v>
      </c>
      <c r="V68" s="5" t="s">
        <v>38</v>
      </c>
      <c r="W68" s="5">
        <v>4441560</v>
      </c>
      <c r="X68" s="5" t="s">
        <v>29</v>
      </c>
      <c r="Y68" s="5">
        <v>31227502711</v>
      </c>
      <c r="Z68" s="5" t="s">
        <v>620</v>
      </c>
      <c r="AA68" s="5" t="s">
        <v>620</v>
      </c>
    </row>
    <row r="69" spans="1:27" s="11" customFormat="1" ht="13.5" customHeight="1" x14ac:dyDescent="0.2">
      <c r="A69" s="5" t="s">
        <v>27</v>
      </c>
      <c r="B69" s="6" t="s">
        <v>639</v>
      </c>
      <c r="C69" s="5" t="s">
        <v>29</v>
      </c>
      <c r="D69" s="5" t="s">
        <v>640</v>
      </c>
      <c r="E69" s="5" t="s">
        <v>27</v>
      </c>
      <c r="F69" s="5" t="s">
        <v>641</v>
      </c>
      <c r="G69" s="5" t="s">
        <v>642</v>
      </c>
      <c r="H69" s="5" t="s">
        <v>61</v>
      </c>
      <c r="I69" s="5" t="s">
        <v>643</v>
      </c>
      <c r="J69" s="5" t="s">
        <v>66</v>
      </c>
      <c r="K69" s="5" t="s">
        <v>644</v>
      </c>
      <c r="L69" s="5" t="s">
        <v>645</v>
      </c>
      <c r="M69" s="5" t="s">
        <v>36</v>
      </c>
      <c r="N69" s="5" t="s">
        <v>646</v>
      </c>
      <c r="O69" s="5" t="s">
        <v>29</v>
      </c>
      <c r="P69" s="5" t="s">
        <v>50</v>
      </c>
      <c r="Q69" s="95" t="s">
        <v>990</v>
      </c>
      <c r="R69" s="5" t="s">
        <v>29</v>
      </c>
      <c r="S69" s="5" t="s">
        <v>29</v>
      </c>
      <c r="T69" s="5" t="s">
        <v>29</v>
      </c>
      <c r="U69" s="10">
        <v>1706</v>
      </c>
      <c r="V69" s="5" t="s">
        <v>38</v>
      </c>
      <c r="W69" s="5">
        <v>4799214</v>
      </c>
      <c r="X69" s="5">
        <v>2146458</v>
      </c>
      <c r="Y69" s="5">
        <v>3005735168</v>
      </c>
      <c r="Z69" s="8" t="s">
        <v>647</v>
      </c>
      <c r="AA69" s="5" t="s">
        <v>648</v>
      </c>
    </row>
    <row r="70" spans="1:27" s="11" customFormat="1" ht="13.5" customHeight="1" x14ac:dyDescent="0.2">
      <c r="A70" s="5" t="s">
        <v>27</v>
      </c>
      <c r="B70" s="6" t="s">
        <v>685</v>
      </c>
      <c r="C70" s="5" t="s">
        <v>29</v>
      </c>
      <c r="D70" s="5" t="s">
        <v>686</v>
      </c>
      <c r="E70" s="5" t="s">
        <v>27</v>
      </c>
      <c r="F70" s="5">
        <v>4447654</v>
      </c>
      <c r="G70" s="5" t="s">
        <v>687</v>
      </c>
      <c r="H70" s="5" t="s">
        <v>34</v>
      </c>
      <c r="I70" s="5" t="s">
        <v>688</v>
      </c>
      <c r="J70" s="5" t="s">
        <v>34</v>
      </c>
      <c r="K70" s="5">
        <v>4447654</v>
      </c>
      <c r="L70" s="8" t="s">
        <v>689</v>
      </c>
      <c r="M70" s="5" t="s">
        <v>36</v>
      </c>
      <c r="N70" s="5" t="s">
        <v>690</v>
      </c>
      <c r="O70" s="5" t="s">
        <v>29</v>
      </c>
      <c r="P70" s="5" t="s">
        <v>50</v>
      </c>
      <c r="Q70" s="95" t="s">
        <v>991</v>
      </c>
      <c r="R70" s="5" t="s">
        <v>29</v>
      </c>
      <c r="S70" s="5" t="s">
        <v>29</v>
      </c>
      <c r="T70" s="5" t="s">
        <v>29</v>
      </c>
      <c r="U70" s="10">
        <v>381</v>
      </c>
      <c r="V70" s="5" t="s">
        <v>38</v>
      </c>
      <c r="W70" s="5">
        <v>4120507</v>
      </c>
      <c r="X70" s="5">
        <v>4447654</v>
      </c>
      <c r="Y70" s="5" t="s">
        <v>690</v>
      </c>
      <c r="Z70" s="8" t="s">
        <v>689</v>
      </c>
      <c r="AA70" s="8" t="s">
        <v>691</v>
      </c>
    </row>
    <row r="71" spans="1:27" s="36" customFormat="1" ht="13.5" customHeight="1" x14ac:dyDescent="0.15">
      <c r="A71" s="30" t="s">
        <v>27</v>
      </c>
      <c r="B71" s="31" t="s">
        <v>692</v>
      </c>
      <c r="C71" s="30" t="s">
        <v>29</v>
      </c>
      <c r="D71" s="30" t="s">
        <v>693</v>
      </c>
      <c r="E71" s="30" t="s">
        <v>27</v>
      </c>
      <c r="F71" s="30" t="s">
        <v>694</v>
      </c>
      <c r="G71" s="30" t="s">
        <v>695</v>
      </c>
      <c r="H71" s="30" t="s">
        <v>32</v>
      </c>
      <c r="I71" s="30" t="s">
        <v>696</v>
      </c>
      <c r="J71" s="30" t="s">
        <v>32</v>
      </c>
      <c r="K71" s="30">
        <v>4646893</v>
      </c>
      <c r="L71" s="30" t="s">
        <v>697</v>
      </c>
      <c r="M71" s="30" t="s">
        <v>36</v>
      </c>
      <c r="N71" s="30" t="s">
        <v>698</v>
      </c>
      <c r="O71" s="30" t="s">
        <v>29</v>
      </c>
      <c r="P71" s="30" t="s">
        <v>50</v>
      </c>
      <c r="Q71" s="97" t="s">
        <v>992</v>
      </c>
      <c r="R71" s="30" t="s">
        <v>29</v>
      </c>
      <c r="S71" s="30" t="s">
        <v>29</v>
      </c>
      <c r="T71" s="30" t="s">
        <v>29</v>
      </c>
      <c r="U71" s="35">
        <v>1855</v>
      </c>
      <c r="V71" s="30" t="s">
        <v>38</v>
      </c>
      <c r="W71" s="30" t="s">
        <v>699</v>
      </c>
      <c r="X71" s="30" t="s">
        <v>694</v>
      </c>
      <c r="Y71" s="30" t="s">
        <v>698</v>
      </c>
      <c r="Z71" s="30" t="s">
        <v>697</v>
      </c>
      <c r="AA71" s="30" t="s">
        <v>700</v>
      </c>
    </row>
    <row r="72" spans="1:27" s="36" customFormat="1" ht="13.5" customHeight="1" x14ac:dyDescent="0.15">
      <c r="A72" s="30" t="s">
        <v>27</v>
      </c>
      <c r="B72" s="31" t="s">
        <v>701</v>
      </c>
      <c r="C72" s="30" t="s">
        <v>29</v>
      </c>
      <c r="D72" s="30" t="s">
        <v>702</v>
      </c>
      <c r="E72" s="30" t="s">
        <v>27</v>
      </c>
      <c r="F72" s="30" t="s">
        <v>703</v>
      </c>
      <c r="G72" s="30" t="s">
        <v>704</v>
      </c>
      <c r="H72" s="30" t="s">
        <v>213</v>
      </c>
      <c r="I72" s="30" t="s">
        <v>705</v>
      </c>
      <c r="J72" s="30" t="s">
        <v>706</v>
      </c>
      <c r="K72" s="30" t="s">
        <v>707</v>
      </c>
      <c r="L72" s="30" t="s">
        <v>29</v>
      </c>
      <c r="M72" s="30" t="s">
        <v>36</v>
      </c>
      <c r="N72" s="30">
        <v>3017385028</v>
      </c>
      <c r="O72" s="30" t="s">
        <v>29</v>
      </c>
      <c r="P72" s="30" t="s">
        <v>50</v>
      </c>
      <c r="Q72" s="97" t="s">
        <v>993</v>
      </c>
      <c r="R72" s="30" t="s">
        <v>29</v>
      </c>
      <c r="S72" s="30" t="s">
        <v>29</v>
      </c>
      <c r="T72" s="30" t="s">
        <v>29</v>
      </c>
      <c r="U72" s="35">
        <v>2974</v>
      </c>
      <c r="V72" s="30" t="s">
        <v>38</v>
      </c>
      <c r="W72" s="30" t="s">
        <v>708</v>
      </c>
      <c r="X72" s="30" t="s">
        <v>703</v>
      </c>
      <c r="Y72" s="30">
        <v>3017385028</v>
      </c>
      <c r="Z72" s="30" t="s">
        <v>29</v>
      </c>
      <c r="AA72" s="30" t="s">
        <v>709</v>
      </c>
    </row>
    <row r="73" spans="1:27" s="36" customFormat="1" ht="13.5" customHeight="1" x14ac:dyDescent="0.15">
      <c r="A73" s="30" t="s">
        <v>27</v>
      </c>
      <c r="B73" s="31" t="s">
        <v>710</v>
      </c>
      <c r="C73" s="30" t="s">
        <v>29</v>
      </c>
      <c r="D73" s="30" t="s">
        <v>711</v>
      </c>
      <c r="E73" s="30" t="s">
        <v>27</v>
      </c>
      <c r="F73" s="30" t="s">
        <v>712</v>
      </c>
      <c r="G73" s="30" t="s">
        <v>713</v>
      </c>
      <c r="H73" s="30" t="s">
        <v>34</v>
      </c>
      <c r="I73" s="30" t="s">
        <v>714</v>
      </c>
      <c r="J73" s="30" t="s">
        <v>34</v>
      </c>
      <c r="K73" s="30">
        <v>4824076</v>
      </c>
      <c r="L73" s="30" t="s">
        <v>715</v>
      </c>
      <c r="M73" s="30" t="s">
        <v>36</v>
      </c>
      <c r="N73" s="30">
        <v>3235051126</v>
      </c>
      <c r="O73" s="30" t="s">
        <v>29</v>
      </c>
      <c r="P73" s="30" t="s">
        <v>50</v>
      </c>
      <c r="Q73" s="97" t="s">
        <v>994</v>
      </c>
      <c r="R73" s="30" t="s">
        <v>29</v>
      </c>
      <c r="S73" s="30" t="s">
        <v>29</v>
      </c>
      <c r="T73" s="30" t="s">
        <v>29</v>
      </c>
      <c r="U73" s="35">
        <v>348</v>
      </c>
      <c r="V73" s="30" t="s">
        <v>38</v>
      </c>
      <c r="W73" s="30" t="s">
        <v>716</v>
      </c>
      <c r="X73" s="30" t="s">
        <v>712</v>
      </c>
      <c r="Y73" s="30">
        <v>3235051126</v>
      </c>
      <c r="Z73" s="30" t="s">
        <v>717</v>
      </c>
      <c r="AA73" s="30" t="s">
        <v>718</v>
      </c>
    </row>
    <row r="74" spans="1:27" s="11" customFormat="1" ht="13.5" customHeight="1" x14ac:dyDescent="0.15">
      <c r="A74" s="5" t="s">
        <v>27</v>
      </c>
      <c r="B74" s="6">
        <v>8400159</v>
      </c>
      <c r="C74" s="5"/>
      <c r="D74" s="5" t="s">
        <v>719</v>
      </c>
      <c r="E74" s="5" t="s">
        <v>27</v>
      </c>
      <c r="F74" s="7" t="s">
        <v>720</v>
      </c>
      <c r="G74" s="7" t="s">
        <v>721</v>
      </c>
      <c r="H74" s="5" t="s">
        <v>61</v>
      </c>
      <c r="I74" s="5" t="s">
        <v>721</v>
      </c>
      <c r="J74" s="5" t="s">
        <v>32</v>
      </c>
      <c r="K74" s="5">
        <v>4519689</v>
      </c>
      <c r="L74" s="5" t="s">
        <v>29</v>
      </c>
      <c r="M74" s="5" t="s">
        <v>36</v>
      </c>
      <c r="N74" s="5">
        <v>3146106565</v>
      </c>
      <c r="O74" s="5" t="s">
        <v>29</v>
      </c>
      <c r="P74" s="5" t="s">
        <v>50</v>
      </c>
      <c r="Q74" s="95" t="s">
        <v>995</v>
      </c>
      <c r="R74" s="5" t="s">
        <v>29</v>
      </c>
      <c r="S74" s="5" t="s">
        <v>29</v>
      </c>
      <c r="T74" s="5" t="s">
        <v>29</v>
      </c>
      <c r="U74" s="10">
        <v>350</v>
      </c>
      <c r="V74" s="5" t="s">
        <v>38</v>
      </c>
      <c r="W74" s="5">
        <v>4519689</v>
      </c>
      <c r="X74" s="5">
        <v>4567351</v>
      </c>
      <c r="Y74" s="5">
        <v>3146106565</v>
      </c>
      <c r="Z74" s="5" t="s">
        <v>29</v>
      </c>
      <c r="AA74" s="5" t="s">
        <v>722</v>
      </c>
    </row>
    <row r="76" spans="1:27" ht="17" x14ac:dyDescent="0.2">
      <c r="A76" s="71" t="s">
        <v>723</v>
      </c>
      <c r="B76" s="71" t="s">
        <v>724</v>
      </c>
      <c r="C76" s="71" t="s">
        <v>725</v>
      </c>
      <c r="D76" s="71" t="s">
        <v>726</v>
      </c>
      <c r="E76" s="71" t="s">
        <v>727</v>
      </c>
      <c r="F76" s="71" t="s">
        <v>728</v>
      </c>
      <c r="G76" s="71" t="s">
        <v>729</v>
      </c>
      <c r="H76" s="71" t="s">
        <v>730</v>
      </c>
      <c r="I76" s="71" t="s">
        <v>731</v>
      </c>
      <c r="J76" s="71" t="s">
        <v>732</v>
      </c>
      <c r="K76" s="71" t="s">
        <v>733</v>
      </c>
    </row>
    <row r="77" spans="1:27" x14ac:dyDescent="0.2">
      <c r="A77">
        <v>1</v>
      </c>
      <c r="B77" s="72" t="s">
        <v>734</v>
      </c>
    </row>
    <row r="78" spans="1:27" x14ac:dyDescent="0.2">
      <c r="A78">
        <v>2</v>
      </c>
      <c r="B78" s="72" t="s">
        <v>42</v>
      </c>
    </row>
    <row r="79" spans="1:27" x14ac:dyDescent="0.2">
      <c r="A79">
        <v>3</v>
      </c>
      <c r="B79" s="72" t="s">
        <v>52</v>
      </c>
    </row>
    <row r="80" spans="1:27" x14ac:dyDescent="0.2">
      <c r="A80">
        <v>4</v>
      </c>
      <c r="B80" s="72" t="s">
        <v>58</v>
      </c>
    </row>
    <row r="81" spans="1:2" x14ac:dyDescent="0.2">
      <c r="A81">
        <v>5</v>
      </c>
      <c r="B81" s="72" t="s">
        <v>68</v>
      </c>
    </row>
    <row r="82" spans="1:2" x14ac:dyDescent="0.2">
      <c r="A82">
        <v>6</v>
      </c>
      <c r="B82" s="72" t="s">
        <v>76</v>
      </c>
    </row>
    <row r="83" spans="1:2" x14ac:dyDescent="0.2">
      <c r="A83">
        <v>7</v>
      </c>
      <c r="B83" s="72" t="s">
        <v>86</v>
      </c>
    </row>
    <row r="84" spans="1:2" x14ac:dyDescent="0.2">
      <c r="A84">
        <v>8</v>
      </c>
      <c r="B84" s="72" t="s">
        <v>94</v>
      </c>
    </row>
    <row r="85" spans="1:2" x14ac:dyDescent="0.2">
      <c r="A85">
        <v>9</v>
      </c>
      <c r="B85" s="72" t="s">
        <v>100</v>
      </c>
    </row>
    <row r="86" spans="1:2" x14ac:dyDescent="0.2">
      <c r="A86">
        <v>10</v>
      </c>
      <c r="B86" s="72" t="s">
        <v>109</v>
      </c>
    </row>
    <row r="87" spans="1:2" x14ac:dyDescent="0.2">
      <c r="A87">
        <v>11</v>
      </c>
      <c r="B87" s="72" t="s">
        <v>120</v>
      </c>
    </row>
    <row r="88" spans="1:2" x14ac:dyDescent="0.2">
      <c r="A88">
        <v>12</v>
      </c>
      <c r="B88" s="73" t="s">
        <v>127</v>
      </c>
    </row>
    <row r="89" spans="1:2" x14ac:dyDescent="0.2">
      <c r="A89">
        <v>13</v>
      </c>
      <c r="B89" s="72" t="s">
        <v>136</v>
      </c>
    </row>
    <row r="90" spans="1:2" x14ac:dyDescent="0.2">
      <c r="A90">
        <v>14</v>
      </c>
      <c r="B90" s="72" t="s">
        <v>143</v>
      </c>
    </row>
    <row r="91" spans="1:2" x14ac:dyDescent="0.2">
      <c r="A91">
        <v>15</v>
      </c>
      <c r="B91" s="72" t="s">
        <v>150</v>
      </c>
    </row>
    <row r="92" spans="1:2" x14ac:dyDescent="0.2">
      <c r="A92">
        <v>16</v>
      </c>
      <c r="B92" s="72" t="s">
        <v>159</v>
      </c>
    </row>
    <row r="93" spans="1:2" x14ac:dyDescent="0.2">
      <c r="A93">
        <v>17</v>
      </c>
      <c r="B93" s="72" t="s">
        <v>169</v>
      </c>
    </row>
    <row r="94" spans="1:2" x14ac:dyDescent="0.2">
      <c r="A94">
        <v>18</v>
      </c>
      <c r="B94" s="72" t="s">
        <v>177</v>
      </c>
    </row>
    <row r="95" spans="1:2" x14ac:dyDescent="0.2">
      <c r="A95">
        <v>19</v>
      </c>
      <c r="B95" s="72" t="s">
        <v>189</v>
      </c>
    </row>
    <row r="96" spans="1:2" x14ac:dyDescent="0.2">
      <c r="A96">
        <v>20</v>
      </c>
      <c r="B96" s="72" t="s">
        <v>197</v>
      </c>
    </row>
    <row r="97" spans="1:2" x14ac:dyDescent="0.2">
      <c r="A97">
        <v>21</v>
      </c>
      <c r="B97" s="72" t="s">
        <v>204</v>
      </c>
    </row>
    <row r="98" spans="1:2" x14ac:dyDescent="0.2">
      <c r="A98">
        <v>22</v>
      </c>
      <c r="B98" s="72" t="s">
        <v>210</v>
      </c>
    </row>
    <row r="99" spans="1:2" x14ac:dyDescent="0.2">
      <c r="A99">
        <v>23</v>
      </c>
      <c r="B99" s="72" t="s">
        <v>216</v>
      </c>
    </row>
    <row r="100" spans="1:2" x14ac:dyDescent="0.2">
      <c r="A100">
        <v>24</v>
      </c>
      <c r="B100" s="72" t="s">
        <v>222</v>
      </c>
    </row>
    <row r="101" spans="1:2" x14ac:dyDescent="0.2">
      <c r="A101">
        <v>25</v>
      </c>
      <c r="B101" s="72" t="s">
        <v>240</v>
      </c>
    </row>
    <row r="102" spans="1:2" x14ac:dyDescent="0.2">
      <c r="A102">
        <v>26</v>
      </c>
      <c r="B102" s="72" t="s">
        <v>245</v>
      </c>
    </row>
    <row r="103" spans="1:2" x14ac:dyDescent="0.2">
      <c r="A103">
        <v>27</v>
      </c>
      <c r="B103" s="72" t="s">
        <v>249</v>
      </c>
    </row>
    <row r="104" spans="1:2" x14ac:dyDescent="0.2">
      <c r="A104">
        <v>28</v>
      </c>
      <c r="B104" s="72" t="s">
        <v>256</v>
      </c>
    </row>
    <row r="105" spans="1:2" x14ac:dyDescent="0.2">
      <c r="A105">
        <v>29</v>
      </c>
      <c r="B105" s="72" t="s">
        <v>260</v>
      </c>
    </row>
    <row r="106" spans="1:2" x14ac:dyDescent="0.2">
      <c r="A106">
        <v>30</v>
      </c>
      <c r="B106" s="72" t="s">
        <v>268</v>
      </c>
    </row>
    <row r="107" spans="1:2" x14ac:dyDescent="0.2">
      <c r="A107">
        <v>31</v>
      </c>
      <c r="B107" s="72" t="s">
        <v>274</v>
      </c>
    </row>
    <row r="108" spans="1:2" x14ac:dyDescent="0.2">
      <c r="A108">
        <v>32</v>
      </c>
      <c r="B108" s="72" t="s">
        <v>280</v>
      </c>
    </row>
    <row r="109" spans="1:2" x14ac:dyDescent="0.2">
      <c r="A109">
        <v>33</v>
      </c>
      <c r="B109" s="72" t="s">
        <v>288</v>
      </c>
    </row>
    <row r="110" spans="1:2" x14ac:dyDescent="0.2">
      <c r="A110">
        <v>34</v>
      </c>
      <c r="B110" s="72" t="s">
        <v>292</v>
      </c>
    </row>
    <row r="111" spans="1:2" x14ac:dyDescent="0.2">
      <c r="A111">
        <v>35</v>
      </c>
      <c r="B111" s="72" t="s">
        <v>299</v>
      </c>
    </row>
    <row r="112" spans="1:2" x14ac:dyDescent="0.2">
      <c r="A112">
        <v>36</v>
      </c>
      <c r="B112" s="72" t="s">
        <v>308</v>
      </c>
    </row>
    <row r="113" spans="1:2" x14ac:dyDescent="0.2">
      <c r="A113">
        <v>37</v>
      </c>
      <c r="B113" s="72" t="s">
        <v>317</v>
      </c>
    </row>
    <row r="114" spans="1:2" x14ac:dyDescent="0.2">
      <c r="A114">
        <v>38</v>
      </c>
      <c r="B114" s="72" t="s">
        <v>324</v>
      </c>
    </row>
    <row r="115" spans="1:2" x14ac:dyDescent="0.2">
      <c r="A115">
        <v>39</v>
      </c>
      <c r="B115" s="72" t="s">
        <v>329</v>
      </c>
    </row>
    <row r="116" spans="1:2" x14ac:dyDescent="0.2">
      <c r="A116">
        <v>40</v>
      </c>
      <c r="B116" s="72" t="s">
        <v>335</v>
      </c>
    </row>
    <row r="117" spans="1:2" x14ac:dyDescent="0.2">
      <c r="A117">
        <v>41</v>
      </c>
      <c r="B117" s="72" t="s">
        <v>342</v>
      </c>
    </row>
    <row r="118" spans="1:2" x14ac:dyDescent="0.2">
      <c r="A118">
        <v>42</v>
      </c>
      <c r="B118" s="72" t="s">
        <v>348</v>
      </c>
    </row>
    <row r="119" spans="1:2" x14ac:dyDescent="0.2">
      <c r="A119">
        <v>43</v>
      </c>
      <c r="B119" s="72" t="s">
        <v>355</v>
      </c>
    </row>
    <row r="120" spans="1:2" x14ac:dyDescent="0.2">
      <c r="A120">
        <v>44</v>
      </c>
      <c r="B120" s="72" t="s">
        <v>360</v>
      </c>
    </row>
    <row r="121" spans="1:2" x14ac:dyDescent="0.2">
      <c r="A121">
        <v>45</v>
      </c>
      <c r="B121" s="72" t="s">
        <v>368</v>
      </c>
    </row>
    <row r="122" spans="1:2" x14ac:dyDescent="0.2">
      <c r="A122">
        <v>46</v>
      </c>
      <c r="B122" s="74" t="s">
        <v>375</v>
      </c>
    </row>
    <row r="123" spans="1:2" x14ac:dyDescent="0.2">
      <c r="A123">
        <v>47</v>
      </c>
      <c r="B123" s="72" t="s">
        <v>383</v>
      </c>
    </row>
    <row r="124" spans="1:2" x14ac:dyDescent="0.2">
      <c r="A124">
        <v>48</v>
      </c>
      <c r="B124" s="72" t="s">
        <v>388</v>
      </c>
    </row>
    <row r="125" spans="1:2" x14ac:dyDescent="0.2">
      <c r="A125">
        <v>49</v>
      </c>
      <c r="B125" s="72" t="s">
        <v>394</v>
      </c>
    </row>
    <row r="126" spans="1:2" x14ac:dyDescent="0.2">
      <c r="A126">
        <v>50</v>
      </c>
      <c r="B126" s="72" t="s">
        <v>399</v>
      </c>
    </row>
    <row r="127" spans="1:2" x14ac:dyDescent="0.2">
      <c r="A127">
        <v>51</v>
      </c>
      <c r="B127" s="72" t="s">
        <v>406</v>
      </c>
    </row>
    <row r="128" spans="1:2" x14ac:dyDescent="0.2">
      <c r="A128">
        <v>52</v>
      </c>
      <c r="B128" s="72" t="s">
        <v>414</v>
      </c>
    </row>
    <row r="129" spans="1:2" x14ac:dyDescent="0.2">
      <c r="A129">
        <v>53</v>
      </c>
      <c r="B129" s="72" t="s">
        <v>421</v>
      </c>
    </row>
    <row r="130" spans="1:2" x14ac:dyDescent="0.2">
      <c r="A130">
        <v>54</v>
      </c>
      <c r="B130" s="72" t="s">
        <v>430</v>
      </c>
    </row>
    <row r="131" spans="1:2" x14ac:dyDescent="0.2">
      <c r="A131">
        <v>55</v>
      </c>
      <c r="B131" s="72" t="s">
        <v>436</v>
      </c>
    </row>
    <row r="132" spans="1:2" x14ac:dyDescent="0.2">
      <c r="A132">
        <v>56</v>
      </c>
      <c r="B132" s="72" t="s">
        <v>442</v>
      </c>
    </row>
    <row r="133" spans="1:2" x14ac:dyDescent="0.2">
      <c r="A133">
        <v>57</v>
      </c>
      <c r="B133" s="72" t="s">
        <v>448</v>
      </c>
    </row>
    <row r="134" spans="1:2" x14ac:dyDescent="0.2">
      <c r="A134">
        <v>58</v>
      </c>
      <c r="B134" s="72" t="s">
        <v>454</v>
      </c>
    </row>
    <row r="135" spans="1:2" x14ac:dyDescent="0.2">
      <c r="A135">
        <v>59</v>
      </c>
      <c r="B135" s="72" t="s">
        <v>459</v>
      </c>
    </row>
    <row r="136" spans="1:2" x14ac:dyDescent="0.2">
      <c r="A136">
        <v>60</v>
      </c>
      <c r="B136" s="72" t="s">
        <v>467</v>
      </c>
    </row>
    <row r="137" spans="1:2" x14ac:dyDescent="0.2">
      <c r="A137">
        <v>61</v>
      </c>
      <c r="B137" s="72" t="s">
        <v>475</v>
      </c>
    </row>
    <row r="138" spans="1:2" x14ac:dyDescent="0.2">
      <c r="A138">
        <v>62</v>
      </c>
      <c r="B138" s="72" t="s">
        <v>482</v>
      </c>
    </row>
    <row r="139" spans="1:2" x14ac:dyDescent="0.2">
      <c r="A139">
        <v>63</v>
      </c>
      <c r="B139" s="72" t="s">
        <v>488</v>
      </c>
    </row>
    <row r="140" spans="1:2" x14ac:dyDescent="0.2">
      <c r="A140">
        <v>64</v>
      </c>
      <c r="B140" s="72" t="s">
        <v>496</v>
      </c>
    </row>
    <row r="141" spans="1:2" x14ac:dyDescent="0.2">
      <c r="A141">
        <v>65</v>
      </c>
      <c r="B141" s="72" t="s">
        <v>504</v>
      </c>
    </row>
    <row r="142" spans="1:2" x14ac:dyDescent="0.2">
      <c r="A142">
        <v>66</v>
      </c>
      <c r="B142" s="74" t="s">
        <v>512</v>
      </c>
    </row>
    <row r="143" spans="1:2" x14ac:dyDescent="0.2">
      <c r="A143">
        <v>67</v>
      </c>
      <c r="B143" s="72" t="s">
        <v>518</v>
      </c>
    </row>
    <row r="144" spans="1:2" x14ac:dyDescent="0.2">
      <c r="A144">
        <v>68</v>
      </c>
      <c r="B144" s="72" t="s">
        <v>524</v>
      </c>
    </row>
    <row r="145" spans="1:2" x14ac:dyDescent="0.2">
      <c r="A145">
        <v>69</v>
      </c>
      <c r="B145" s="72" t="s">
        <v>530</v>
      </c>
    </row>
    <row r="146" spans="1:2" x14ac:dyDescent="0.2">
      <c r="A146">
        <v>70</v>
      </c>
      <c r="B146" s="72" t="s">
        <v>537</v>
      </c>
    </row>
    <row r="147" spans="1:2" x14ac:dyDescent="0.2">
      <c r="A147">
        <v>71</v>
      </c>
      <c r="B147" s="72" t="s">
        <v>544</v>
      </c>
    </row>
    <row r="148" spans="1:2" x14ac:dyDescent="0.2">
      <c r="A148">
        <v>72</v>
      </c>
      <c r="B148" s="72" t="s">
        <v>550</v>
      </c>
    </row>
    <row r="149" spans="1:2" x14ac:dyDescent="0.2">
      <c r="A149">
        <v>73</v>
      </c>
      <c r="B149" s="72" t="s">
        <v>559</v>
      </c>
    </row>
    <row r="150" spans="1:2" x14ac:dyDescent="0.2">
      <c r="A150">
        <v>74</v>
      </c>
      <c r="B150" s="72" t="s">
        <v>566</v>
      </c>
    </row>
    <row r="151" spans="1:2" x14ac:dyDescent="0.2">
      <c r="A151">
        <v>75</v>
      </c>
      <c r="B151" s="72" t="s">
        <v>573</v>
      </c>
    </row>
    <row r="152" spans="1:2" x14ac:dyDescent="0.2">
      <c r="A152">
        <v>76</v>
      </c>
      <c r="B152" s="72" t="s">
        <v>580</v>
      </c>
    </row>
    <row r="153" spans="1:2" x14ac:dyDescent="0.2">
      <c r="A153">
        <v>77</v>
      </c>
      <c r="B153" s="72" t="s">
        <v>588</v>
      </c>
    </row>
    <row r="154" spans="1:2" x14ac:dyDescent="0.2">
      <c r="A154">
        <v>78</v>
      </c>
      <c r="B154" s="72" t="s">
        <v>593</v>
      </c>
    </row>
    <row r="155" spans="1:2" x14ac:dyDescent="0.2">
      <c r="A155">
        <v>79</v>
      </c>
      <c r="B155" s="72" t="s">
        <v>598</v>
      </c>
    </row>
    <row r="156" spans="1:2" x14ac:dyDescent="0.2">
      <c r="A156">
        <v>80</v>
      </c>
      <c r="B156" s="72" t="s">
        <v>605</v>
      </c>
    </row>
    <row r="157" spans="1:2" x14ac:dyDescent="0.2">
      <c r="A157">
        <v>81</v>
      </c>
      <c r="B157" s="72" t="s">
        <v>609</v>
      </c>
    </row>
    <row r="158" spans="1:2" x14ac:dyDescent="0.2">
      <c r="A158">
        <v>82</v>
      </c>
      <c r="B158" s="72" t="s">
        <v>617</v>
      </c>
    </row>
    <row r="159" spans="1:2" x14ac:dyDescent="0.2">
      <c r="A159">
        <v>83</v>
      </c>
      <c r="B159" s="72" t="s">
        <v>622</v>
      </c>
    </row>
    <row r="160" spans="1:2" x14ac:dyDescent="0.2">
      <c r="A160">
        <v>84</v>
      </c>
      <c r="B160" s="72" t="s">
        <v>630</v>
      </c>
    </row>
    <row r="161" spans="1:2" x14ac:dyDescent="0.2">
      <c r="A161">
        <v>85</v>
      </c>
      <c r="B161" s="72" t="s">
        <v>640</v>
      </c>
    </row>
    <row r="162" spans="1:2" x14ac:dyDescent="0.2">
      <c r="A162">
        <v>86</v>
      </c>
      <c r="B162" s="72" t="s">
        <v>650</v>
      </c>
    </row>
    <row r="163" spans="1:2" x14ac:dyDescent="0.2">
      <c r="A163">
        <v>87</v>
      </c>
      <c r="B163" s="72" t="s">
        <v>656</v>
      </c>
    </row>
    <row r="164" spans="1:2" x14ac:dyDescent="0.2">
      <c r="A164">
        <v>88</v>
      </c>
      <c r="B164" s="72" t="s">
        <v>661</v>
      </c>
    </row>
    <row r="165" spans="1:2" x14ac:dyDescent="0.2">
      <c r="A165">
        <v>89</v>
      </c>
      <c r="B165" s="72" t="s">
        <v>666</v>
      </c>
    </row>
    <row r="166" spans="1:2" x14ac:dyDescent="0.2">
      <c r="A166">
        <v>90</v>
      </c>
      <c r="B166" s="72" t="s">
        <v>674</v>
      </c>
    </row>
    <row r="167" spans="1:2" x14ac:dyDescent="0.2">
      <c r="A167">
        <v>91</v>
      </c>
      <c r="B167" s="72" t="s">
        <v>681</v>
      </c>
    </row>
    <row r="168" spans="1:2" x14ac:dyDescent="0.2">
      <c r="A168">
        <v>92</v>
      </c>
      <c r="B168" s="72" t="s">
        <v>686</v>
      </c>
    </row>
    <row r="169" spans="1:2" x14ac:dyDescent="0.2">
      <c r="A169">
        <v>93</v>
      </c>
      <c r="B169" s="72" t="s">
        <v>693</v>
      </c>
    </row>
    <row r="170" spans="1:2" x14ac:dyDescent="0.2">
      <c r="A170">
        <v>94</v>
      </c>
      <c r="B170" s="72" t="s">
        <v>702</v>
      </c>
    </row>
    <row r="171" spans="1:2" x14ac:dyDescent="0.2">
      <c r="A171">
        <v>95</v>
      </c>
      <c r="B171" s="72" t="s">
        <v>711</v>
      </c>
    </row>
    <row r="172" spans="1:2" x14ac:dyDescent="0.2">
      <c r="A172">
        <v>96</v>
      </c>
      <c r="B172" s="72" t="s">
        <v>719</v>
      </c>
    </row>
    <row r="173" spans="1:2" x14ac:dyDescent="0.2">
      <c r="A173">
        <v>97</v>
      </c>
    </row>
    <row r="174" spans="1:2" x14ac:dyDescent="0.2">
      <c r="A174">
        <v>98</v>
      </c>
    </row>
    <row r="175" spans="1:2" x14ac:dyDescent="0.2">
      <c r="A175">
        <v>99</v>
      </c>
    </row>
    <row r="176" spans="1:2" x14ac:dyDescent="0.2">
      <c r="A176">
        <v>100</v>
      </c>
    </row>
    <row r="177" spans="1:1" x14ac:dyDescent="0.2">
      <c r="A177">
        <v>101</v>
      </c>
    </row>
    <row r="178" spans="1:1" x14ac:dyDescent="0.2">
      <c r="A178">
        <v>102</v>
      </c>
    </row>
    <row r="179" spans="1:1" x14ac:dyDescent="0.2">
      <c r="A179">
        <v>103</v>
      </c>
    </row>
    <row r="180" spans="1:1" x14ac:dyDescent="0.2">
      <c r="A180">
        <v>104</v>
      </c>
    </row>
    <row r="181" spans="1:1" x14ac:dyDescent="0.2">
      <c r="A181">
        <v>105</v>
      </c>
    </row>
    <row r="182" spans="1:1" x14ac:dyDescent="0.2">
      <c r="A182">
        <v>106</v>
      </c>
    </row>
    <row r="183" spans="1:1" x14ac:dyDescent="0.2">
      <c r="A183">
        <v>107</v>
      </c>
    </row>
    <row r="184" spans="1:1" x14ac:dyDescent="0.2">
      <c r="A184">
        <v>108</v>
      </c>
    </row>
    <row r="185" spans="1:1" x14ac:dyDescent="0.2">
      <c r="A185">
        <v>109</v>
      </c>
    </row>
    <row r="186" spans="1:1" x14ac:dyDescent="0.2">
      <c r="A186">
        <v>110</v>
      </c>
    </row>
    <row r="187" spans="1:1" x14ac:dyDescent="0.2">
      <c r="A187">
        <v>111</v>
      </c>
    </row>
    <row r="188" spans="1:1" x14ac:dyDescent="0.2">
      <c r="A188">
        <v>112</v>
      </c>
    </row>
    <row r="189" spans="1:1" x14ac:dyDescent="0.2">
      <c r="A189">
        <v>113</v>
      </c>
    </row>
    <row r="190" spans="1:1" x14ac:dyDescent="0.2">
      <c r="A190">
        <v>114</v>
      </c>
    </row>
    <row r="191" spans="1:1" x14ac:dyDescent="0.2">
      <c r="A191">
        <v>115</v>
      </c>
    </row>
    <row r="192" spans="1:1" x14ac:dyDescent="0.2">
      <c r="A192">
        <v>116</v>
      </c>
    </row>
    <row r="193" spans="1:1" x14ac:dyDescent="0.2">
      <c r="A193">
        <v>117</v>
      </c>
    </row>
    <row r="194" spans="1:1" x14ac:dyDescent="0.2">
      <c r="A194">
        <v>118</v>
      </c>
    </row>
    <row r="195" spans="1:1" x14ac:dyDescent="0.2">
      <c r="A195">
        <v>119</v>
      </c>
    </row>
    <row r="196" spans="1:1" x14ac:dyDescent="0.2">
      <c r="A196">
        <v>120</v>
      </c>
    </row>
    <row r="197" spans="1:1" x14ac:dyDescent="0.2">
      <c r="A197">
        <v>121</v>
      </c>
    </row>
    <row r="198" spans="1:1" x14ac:dyDescent="0.2">
      <c r="A198">
        <v>122</v>
      </c>
    </row>
    <row r="199" spans="1:1" x14ac:dyDescent="0.2">
      <c r="A199">
        <v>123</v>
      </c>
    </row>
    <row r="200" spans="1:1" x14ac:dyDescent="0.2">
      <c r="A200">
        <v>124</v>
      </c>
    </row>
    <row r="201" spans="1:1" x14ac:dyDescent="0.2">
      <c r="A201">
        <v>125</v>
      </c>
    </row>
    <row r="202" spans="1:1" x14ac:dyDescent="0.2">
      <c r="A202">
        <v>126</v>
      </c>
    </row>
    <row r="203" spans="1:1" x14ac:dyDescent="0.2">
      <c r="A203">
        <v>127</v>
      </c>
    </row>
    <row r="204" spans="1:1" x14ac:dyDescent="0.2">
      <c r="A204">
        <v>128</v>
      </c>
    </row>
    <row r="205" spans="1:1" x14ac:dyDescent="0.2">
      <c r="A205">
        <v>129</v>
      </c>
    </row>
    <row r="206" spans="1:1" x14ac:dyDescent="0.2">
      <c r="A206">
        <v>130</v>
      </c>
    </row>
    <row r="207" spans="1:1" x14ac:dyDescent="0.2">
      <c r="A207">
        <v>131</v>
      </c>
    </row>
    <row r="208" spans="1:1" x14ac:dyDescent="0.2">
      <c r="A208">
        <v>132</v>
      </c>
    </row>
    <row r="209" spans="1:1" x14ac:dyDescent="0.2">
      <c r="A209">
        <v>133</v>
      </c>
    </row>
    <row r="210" spans="1:1" x14ac:dyDescent="0.2">
      <c r="A210">
        <v>134</v>
      </c>
    </row>
    <row r="211" spans="1:1" x14ac:dyDescent="0.2">
      <c r="A211">
        <v>135</v>
      </c>
    </row>
    <row r="212" spans="1:1" x14ac:dyDescent="0.2">
      <c r="A212">
        <v>136</v>
      </c>
    </row>
    <row r="213" spans="1:1" x14ac:dyDescent="0.2">
      <c r="A213">
        <v>137</v>
      </c>
    </row>
    <row r="214" spans="1:1" x14ac:dyDescent="0.2">
      <c r="A214">
        <v>138</v>
      </c>
    </row>
    <row r="215" spans="1:1" x14ac:dyDescent="0.2">
      <c r="A215">
        <v>139</v>
      </c>
    </row>
    <row r="216" spans="1:1" x14ac:dyDescent="0.2">
      <c r="A216">
        <v>140</v>
      </c>
    </row>
    <row r="217" spans="1:1" x14ac:dyDescent="0.2">
      <c r="A217">
        <v>141</v>
      </c>
    </row>
    <row r="218" spans="1:1" x14ac:dyDescent="0.2">
      <c r="A218">
        <v>142</v>
      </c>
    </row>
    <row r="219" spans="1:1" x14ac:dyDescent="0.2">
      <c r="A219">
        <v>143</v>
      </c>
    </row>
    <row r="220" spans="1:1" x14ac:dyDescent="0.2">
      <c r="A220">
        <v>144</v>
      </c>
    </row>
    <row r="221" spans="1:1" x14ac:dyDescent="0.2">
      <c r="A221">
        <v>145</v>
      </c>
    </row>
    <row r="222" spans="1:1" x14ac:dyDescent="0.2">
      <c r="A222">
        <v>146</v>
      </c>
    </row>
    <row r="223" spans="1:1" x14ac:dyDescent="0.2">
      <c r="A223">
        <v>147</v>
      </c>
    </row>
    <row r="224" spans="1:1" x14ac:dyDescent="0.2">
      <c r="A224">
        <v>148</v>
      </c>
    </row>
    <row r="225" spans="1:1" x14ac:dyDescent="0.2">
      <c r="A225">
        <v>149</v>
      </c>
    </row>
    <row r="226" spans="1:1" x14ac:dyDescent="0.2">
      <c r="A226">
        <v>150</v>
      </c>
    </row>
    <row r="227" spans="1:1" x14ac:dyDescent="0.2">
      <c r="A227">
        <v>151</v>
      </c>
    </row>
    <row r="228" spans="1:1" x14ac:dyDescent="0.2">
      <c r="A228">
        <v>152</v>
      </c>
    </row>
    <row r="229" spans="1:1" x14ac:dyDescent="0.2">
      <c r="A229">
        <v>153</v>
      </c>
    </row>
    <row r="230" spans="1:1" x14ac:dyDescent="0.2">
      <c r="A230">
        <v>154</v>
      </c>
    </row>
    <row r="231" spans="1:1" x14ac:dyDescent="0.2">
      <c r="A231">
        <v>155</v>
      </c>
    </row>
    <row r="232" spans="1:1" x14ac:dyDescent="0.2">
      <c r="A232">
        <v>156</v>
      </c>
    </row>
    <row r="233" spans="1:1" x14ac:dyDescent="0.2">
      <c r="A233">
        <v>157</v>
      </c>
    </row>
    <row r="234" spans="1:1" x14ac:dyDescent="0.2">
      <c r="A234">
        <v>158</v>
      </c>
    </row>
    <row r="235" spans="1:1" x14ac:dyDescent="0.2">
      <c r="A235">
        <v>159</v>
      </c>
    </row>
    <row r="236" spans="1:1" x14ac:dyDescent="0.2">
      <c r="A236">
        <v>160</v>
      </c>
    </row>
    <row r="237" spans="1:1" x14ac:dyDescent="0.2">
      <c r="A237">
        <v>161</v>
      </c>
    </row>
    <row r="238" spans="1:1" x14ac:dyDescent="0.2">
      <c r="A238">
        <v>162</v>
      </c>
    </row>
    <row r="239" spans="1:1" x14ac:dyDescent="0.2">
      <c r="A239">
        <v>163</v>
      </c>
    </row>
    <row r="240" spans="1:1" x14ac:dyDescent="0.2">
      <c r="A240">
        <v>164</v>
      </c>
    </row>
    <row r="241" spans="1:1" x14ac:dyDescent="0.2">
      <c r="A241">
        <v>165</v>
      </c>
    </row>
    <row r="242" spans="1:1" x14ac:dyDescent="0.2">
      <c r="A242">
        <v>166</v>
      </c>
    </row>
    <row r="243" spans="1:1" x14ac:dyDescent="0.2">
      <c r="A243">
        <v>167</v>
      </c>
    </row>
    <row r="244" spans="1:1" x14ac:dyDescent="0.2">
      <c r="A244">
        <v>168</v>
      </c>
    </row>
    <row r="245" spans="1:1" x14ac:dyDescent="0.2">
      <c r="A245">
        <v>169</v>
      </c>
    </row>
    <row r="246" spans="1:1" x14ac:dyDescent="0.2">
      <c r="A246">
        <v>170</v>
      </c>
    </row>
    <row r="247" spans="1:1" x14ac:dyDescent="0.2">
      <c r="A247">
        <v>171</v>
      </c>
    </row>
    <row r="248" spans="1:1" x14ac:dyDescent="0.2">
      <c r="A248">
        <v>172</v>
      </c>
    </row>
    <row r="249" spans="1:1" x14ac:dyDescent="0.2">
      <c r="A249">
        <v>173</v>
      </c>
    </row>
    <row r="250" spans="1:1" x14ac:dyDescent="0.2">
      <c r="A250">
        <v>174</v>
      </c>
    </row>
    <row r="251" spans="1:1" x14ac:dyDescent="0.2">
      <c r="A251">
        <v>175</v>
      </c>
    </row>
    <row r="252" spans="1:1" x14ac:dyDescent="0.2">
      <c r="A252">
        <v>176</v>
      </c>
    </row>
    <row r="253" spans="1:1" x14ac:dyDescent="0.2">
      <c r="A253">
        <v>177</v>
      </c>
    </row>
    <row r="254" spans="1:1" x14ac:dyDescent="0.2">
      <c r="A254">
        <v>178</v>
      </c>
    </row>
    <row r="255" spans="1:1" x14ac:dyDescent="0.2">
      <c r="A255">
        <v>179</v>
      </c>
    </row>
    <row r="256" spans="1:1" x14ac:dyDescent="0.2">
      <c r="A256">
        <v>180</v>
      </c>
    </row>
    <row r="257" spans="1:1" x14ac:dyDescent="0.2">
      <c r="A257">
        <v>181</v>
      </c>
    </row>
    <row r="258" spans="1:1" x14ac:dyDescent="0.2">
      <c r="A258">
        <v>182</v>
      </c>
    </row>
    <row r="259" spans="1:1" x14ac:dyDescent="0.2">
      <c r="A259">
        <v>183</v>
      </c>
    </row>
  </sheetData>
  <hyperlinks>
    <hyperlink ref="L2" r:id="rId1" xr:uid="{2108120A-E12D-DC43-9E00-CDFEDDBB5836}"/>
    <hyperlink ref="Z2" r:id="rId2" xr:uid="{F7C53C2C-3395-AB44-A63C-C7F1822D0AF6}"/>
    <hyperlink ref="AA2" r:id="rId3" xr:uid="{E86F6CA2-9DEE-864A-81EE-D1D86BC460EA}"/>
    <hyperlink ref="L4" r:id="rId4" xr:uid="{25E5267A-DA4E-B64C-8FA4-348617C594F8}"/>
    <hyperlink ref="Z4" r:id="rId5" xr:uid="{D255497A-FC82-5C4D-BA07-F4CD8174C6C1}"/>
    <hyperlink ref="AA4" r:id="rId6" xr:uid="{785C5364-CD9B-0C4E-8A30-627AF9868080}"/>
    <hyperlink ref="L5" r:id="rId7" xr:uid="{9A3EB209-30C9-AF4A-99A4-806E34B21A45}"/>
    <hyperlink ref="Z5" r:id="rId8" xr:uid="{DDB51D03-27E2-5744-9252-ED040D71124F}"/>
    <hyperlink ref="AA5" r:id="rId9" xr:uid="{9EB8BF28-CBDD-3B4B-B856-9ED40AAF5AC8}"/>
    <hyperlink ref="L6" r:id="rId10" xr:uid="{EDAE30A0-6C1A-6F43-9ECA-B40977632ADD}"/>
    <hyperlink ref="Z6" r:id="rId11" xr:uid="{A8821B1C-6CF7-6A47-9495-4681AD9C0312}"/>
    <hyperlink ref="AA6" r:id="rId12" xr:uid="{FC206A8A-32F8-C942-89FB-A30BE9BDE9D8}"/>
    <hyperlink ref="L7" r:id="rId13" xr:uid="{69FA43A1-3F10-304A-8FF5-B8A77B0A51E3}"/>
    <hyperlink ref="L8" r:id="rId14" xr:uid="{ECEB9A1D-FE0D-FD41-8479-A64262E89B0E}"/>
    <hyperlink ref="Z8" r:id="rId15" xr:uid="{4FD8B9A2-84D8-5D40-9340-38305F6E2CC7}"/>
    <hyperlink ref="AA8" r:id="rId16" xr:uid="{DB26C89B-72B5-B946-8C84-E3B0904B8581}"/>
    <hyperlink ref="L9" r:id="rId17" xr:uid="{467563FB-BC80-7D49-9D3D-CF01FDF7373C}"/>
    <hyperlink ref="Z9" r:id="rId18" xr:uid="{88F9D648-E350-B141-823E-DF8E32405500}"/>
    <hyperlink ref="AA9" r:id="rId19" xr:uid="{E5EB81A9-A0C5-9343-8F7A-3EA2CB91D4E6}"/>
    <hyperlink ref="L10" r:id="rId20" xr:uid="{F6E42E25-AE29-B849-9C32-131037DDC1FF}"/>
    <hyperlink ref="Z10" r:id="rId21" xr:uid="{B950E278-9367-7D49-9826-BB0B1BC824AA}"/>
    <hyperlink ref="L11" r:id="rId22" xr:uid="{F375EA37-4EE2-C449-8DBC-92C8C7A4695C}"/>
    <hyperlink ref="Z11" r:id="rId23" xr:uid="{13C7B094-619E-4240-9FB9-2B469C0ADC81}"/>
    <hyperlink ref="AA11" r:id="rId24" xr:uid="{8376F042-72BE-B34A-A26D-903741BBF4AA}"/>
    <hyperlink ref="L12" r:id="rId25" xr:uid="{CC09FB2D-905F-0D42-97FA-CBFCF9AF4B3C}"/>
    <hyperlink ref="AA12" r:id="rId26" xr:uid="{B0AC9285-8BF9-8A4E-8B0F-E8230EC23D25}"/>
    <hyperlink ref="Z12" r:id="rId27" xr:uid="{D110CB2F-16E9-BC46-B12F-0246FFD09625}"/>
    <hyperlink ref="L13" r:id="rId28" xr:uid="{6A1FDF15-3249-A544-B710-AF5B5695C37D}"/>
    <hyperlink ref="AA13" r:id="rId29" xr:uid="{83FCFF2A-19A4-C943-9DCB-1A369E35605F}"/>
    <hyperlink ref="L14" r:id="rId30" xr:uid="{3CA276BF-FF7A-6645-89E0-8C88B5261AA8}"/>
    <hyperlink ref="AA14" r:id="rId31" xr:uid="{5E0DE52A-18DF-DD4C-A045-0E16C71D6AA1}"/>
    <hyperlink ref="L16" r:id="rId32" xr:uid="{C441B9E6-D4FD-2540-9B76-7085A041AD00}"/>
    <hyperlink ref="Z16" r:id="rId33" xr:uid="{7C1216E2-2AD5-114F-A756-0F125A3CBC6D}"/>
    <hyperlink ref="L17" r:id="rId34" xr:uid="{D0FBC48D-9BCD-F64C-AA69-8CD1EBDC4DCC}"/>
    <hyperlink ref="Z17" r:id="rId35" xr:uid="{7D995D7E-B898-4743-805A-751CD13DF89C}"/>
    <hyperlink ref="AA17" r:id="rId36" xr:uid="{333AD5E9-1325-6A48-8939-B02E933279F0}"/>
    <hyperlink ref="AA18" r:id="rId37" xr:uid="{CD80C4CC-7BE5-5C4A-AE4C-1F6C4EA6AD66}"/>
    <hyperlink ref="L19" r:id="rId38" xr:uid="{7BF768C5-9DFD-2C49-A750-D1F46EF517D5}"/>
    <hyperlink ref="Z19" r:id="rId39" xr:uid="{7BCBA981-BF01-4E40-9559-7F914ABEAA83}"/>
    <hyperlink ref="AA20" r:id="rId40" xr:uid="{B4405989-FC5A-3040-A6A1-E3AB52098EB4}"/>
    <hyperlink ref="L21" r:id="rId41" xr:uid="{9AF59991-6B90-CD41-B7EC-B4028DD84D64}"/>
    <hyperlink ref="Z21" r:id="rId42" xr:uid="{48E02C91-456A-0547-9E58-AD17023D4416}"/>
    <hyperlink ref="AA21" r:id="rId43" xr:uid="{11C33D57-341D-E84A-B35A-BA5682A276C9}"/>
    <hyperlink ref="L23" r:id="rId44" xr:uid="{CFBD7597-27E2-2244-8C6A-56D25754CCB3}"/>
    <hyperlink ref="Z23" r:id="rId45" xr:uid="{5CB81977-C0E1-A24F-888E-CDF8528BEC01}"/>
    <hyperlink ref="AA23" r:id="rId46" xr:uid="{9C3E8CC1-60CE-BF4F-809A-5538153BEC93}"/>
    <hyperlink ref="Z25" r:id="rId47" xr:uid="{18D3C2B6-6177-7841-B0BF-C90F7165C0E2}"/>
    <hyperlink ref="AA25" r:id="rId48" xr:uid="{1299AB73-661F-554E-B7B4-7750430F6306}"/>
    <hyperlink ref="L25" r:id="rId49" xr:uid="{EAB31623-1470-144B-952C-1B162DED5936}"/>
    <hyperlink ref="Z31" r:id="rId50" xr:uid="{1426D7F1-F3E1-4541-8701-A5B62C681C7D}"/>
    <hyperlink ref="L33" r:id="rId51" xr:uid="{F0FCA155-3DE0-B945-96ED-8994E0227FE4}"/>
    <hyperlink ref="Z37" r:id="rId52" xr:uid="{16CA5E7F-9E1F-D443-BC05-C01004002C5F}"/>
    <hyperlink ref="AA38" r:id="rId53" xr:uid="{9F6603D1-3E88-2E46-AF20-8BD355C2BA4C}"/>
    <hyperlink ref="AA45" r:id="rId54" xr:uid="{6A7F5B89-993A-9C47-A284-D992599AE215}"/>
    <hyperlink ref="L46" r:id="rId55" xr:uid="{5F0FD278-BB08-D046-A4B7-60D529945C2A}"/>
    <hyperlink ref="Z46" r:id="rId56" xr:uid="{B5EB1FDD-75D1-0B42-A62F-EC7472BDD6BF}"/>
    <hyperlink ref="AA52" r:id="rId57" xr:uid="{AF716B26-16EF-394A-8271-FB7D1DD1D8C5}"/>
    <hyperlink ref="N54" r:id="rId58" display="ELISABETCORREAHERRERA@GMAIL.CON" xr:uid="{4AA0FA3D-9BAF-F94C-910D-485E4CEEB40C}"/>
    <hyperlink ref="L54" r:id="rId59" xr:uid="{AE2E8AD4-E465-F940-AB4A-BFDBF767FC4D}"/>
    <hyperlink ref="Z54" r:id="rId60" xr:uid="{2800802B-B506-CF42-B414-01E0FEF4CF54}"/>
    <hyperlink ref="AA54" r:id="rId61" xr:uid="{CD9AD009-EDF7-E74C-80E1-20CDCB61E1B4}"/>
    <hyperlink ref="AA56" r:id="rId62" xr:uid="{49AEBEF2-78CB-1642-A1A7-36AFA4233443}"/>
    <hyperlink ref="Z57" r:id="rId63" xr:uid="{2B8EF80A-B6DA-5B46-A804-7BC3DDB739A8}"/>
    <hyperlink ref="L60" r:id="rId64" xr:uid="{072C9692-A3B5-DA4B-9A80-0F360B2CC2E6}"/>
    <hyperlink ref="Z69" r:id="rId65" xr:uid="{CE31F134-D91D-DB45-B85B-58238A75B40A}"/>
    <hyperlink ref="L70" r:id="rId66" xr:uid="{E320FAF5-DC5E-2548-A12D-B99844C8730C}"/>
    <hyperlink ref="AA70" r:id="rId67" xr:uid="{ABEDF1EA-55B2-CC4E-9831-28DF7B1B6167}"/>
    <hyperlink ref="Z70" r:id="rId68" xr:uid="{A3C9D120-0229-C840-9B27-EFC72F33AA6C}"/>
    <hyperlink ref="AA40" r:id="rId69" xr:uid="{E1EC6089-7372-494B-B7A8-7F3A44AE1BB4}"/>
    <hyperlink ref="AA61" r:id="rId70" xr:uid="{FFF2000B-82FC-5444-A54B-EE61B276B081}"/>
    <hyperlink ref="AA49" r:id="rId71" xr:uid="{C5067AF1-4178-494E-B43B-EE48B18C72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1CCD-D38B-544B-9A4B-345B7E9368D0}">
  <dimension ref="A1:AT74"/>
  <sheetViews>
    <sheetView tabSelected="1" topLeftCell="D1" workbookViewId="0">
      <selection activeCell="M12" sqref="M12"/>
    </sheetView>
  </sheetViews>
  <sheetFormatPr baseColWidth="10" defaultRowHeight="15" x14ac:dyDescent="0.2"/>
  <cols>
    <col min="2" max="2" width="72" customWidth="1"/>
    <col min="3" max="3" width="105" customWidth="1"/>
    <col min="4" max="4" width="49" customWidth="1"/>
    <col min="5" max="5" width="34.1640625" customWidth="1"/>
    <col min="6" max="6" width="37.6640625" customWidth="1"/>
    <col min="7" max="7" width="21.33203125" customWidth="1"/>
    <col min="10" max="10" width="27.5" customWidth="1"/>
    <col min="11" max="11" width="22" customWidth="1"/>
    <col min="12" max="12" width="31.33203125" customWidth="1"/>
    <col min="13" max="13" width="28.5" customWidth="1"/>
    <col min="14" max="14" width="20.33203125" customWidth="1"/>
    <col min="15" max="15" width="12.1640625" customWidth="1"/>
    <col min="17" max="17" width="32.33203125" customWidth="1"/>
    <col min="18" max="18" width="26.33203125" customWidth="1"/>
    <col min="19" max="19" width="20" customWidth="1"/>
    <col min="21" max="21" width="41.1640625" customWidth="1"/>
    <col min="22" max="22" width="25.6640625" style="75" customWidth="1"/>
    <col min="24" max="24" width="20.6640625" customWidth="1"/>
    <col min="26" max="26" width="20.83203125" customWidth="1"/>
    <col min="27" max="27" width="21.83203125" customWidth="1"/>
    <col min="28" max="28" width="19.1640625" customWidth="1"/>
    <col min="29" max="29" width="44.6640625" customWidth="1"/>
    <col min="30" max="30" width="32.1640625" customWidth="1"/>
    <col min="31" max="31" width="21.1640625" customWidth="1"/>
    <col min="32" max="32" width="18.83203125" customWidth="1"/>
    <col min="33" max="33" width="22.6640625" customWidth="1"/>
    <col min="34" max="34" width="18.83203125" customWidth="1"/>
    <col min="35" max="35" width="18.33203125" customWidth="1"/>
    <col min="36" max="36" width="21.5" customWidth="1"/>
    <col min="37" max="37" width="29.83203125" customWidth="1"/>
    <col min="38" max="38" width="23.6640625" customWidth="1"/>
    <col min="40" max="40" width="17" customWidth="1"/>
    <col min="41" max="41" width="25.83203125" customWidth="1"/>
    <col min="42" max="42" width="18.6640625" customWidth="1"/>
    <col min="43" max="43" width="45" customWidth="1"/>
    <col min="44" max="44" width="22.5" customWidth="1"/>
    <col min="45" max="45" width="14.83203125" customWidth="1"/>
    <col min="46" max="46" width="13.6640625" customWidth="1"/>
  </cols>
  <sheetData>
    <row r="1" spans="1:46" ht="17" x14ac:dyDescent="0.2">
      <c r="A1" s="79" t="s">
        <v>723</v>
      </c>
      <c r="B1" s="80" t="s">
        <v>724</v>
      </c>
      <c r="C1" s="79" t="s">
        <v>725</v>
      </c>
      <c r="D1" s="79" t="s">
        <v>726</v>
      </c>
      <c r="E1" s="79" t="s">
        <v>727</v>
      </c>
      <c r="F1" s="79" t="s">
        <v>728</v>
      </c>
      <c r="G1" s="79" t="s">
        <v>729</v>
      </c>
      <c r="H1" s="79" t="s">
        <v>730</v>
      </c>
      <c r="I1" s="79" t="s">
        <v>731</v>
      </c>
      <c r="J1" s="79" t="s">
        <v>732</v>
      </c>
      <c r="K1" s="79" t="s">
        <v>733</v>
      </c>
      <c r="L1" s="81" t="s">
        <v>751</v>
      </c>
      <c r="M1" s="81" t="s">
        <v>723</v>
      </c>
      <c r="N1" s="81" t="s">
        <v>752</v>
      </c>
      <c r="O1" s="81" t="s">
        <v>753</v>
      </c>
      <c r="P1" s="81" t="s">
        <v>730</v>
      </c>
      <c r="Q1" s="82" t="s">
        <v>754</v>
      </c>
      <c r="R1" s="82" t="s">
        <v>723</v>
      </c>
      <c r="S1" s="82" t="s">
        <v>755</v>
      </c>
      <c r="T1" s="82" t="s">
        <v>756</v>
      </c>
      <c r="U1" s="89" t="s">
        <v>757</v>
      </c>
      <c r="V1" s="82" t="s">
        <v>758</v>
      </c>
      <c r="W1" s="92" t="s">
        <v>759</v>
      </c>
      <c r="X1" s="82" t="s">
        <v>760</v>
      </c>
      <c r="Y1" s="82" t="s">
        <v>761</v>
      </c>
      <c r="Z1" s="82" t="s">
        <v>762</v>
      </c>
      <c r="AA1" s="82" t="s">
        <v>763</v>
      </c>
      <c r="AB1" s="82" t="s">
        <v>764</v>
      </c>
      <c r="AC1" s="82" t="s">
        <v>765</v>
      </c>
      <c r="AD1" s="83" t="s">
        <v>766</v>
      </c>
      <c r="AE1" s="83" t="s">
        <v>723</v>
      </c>
      <c r="AF1" s="83" t="s">
        <v>767</v>
      </c>
      <c r="AG1" s="83" t="s">
        <v>768</v>
      </c>
      <c r="AH1" s="83" t="s">
        <v>769</v>
      </c>
      <c r="AI1" s="83" t="s">
        <v>770</v>
      </c>
      <c r="AJ1" s="83" t="s">
        <v>771</v>
      </c>
      <c r="AK1" s="84" t="s">
        <v>772</v>
      </c>
      <c r="AL1" s="84" t="s">
        <v>723</v>
      </c>
      <c r="AM1" s="84" t="s">
        <v>773</v>
      </c>
      <c r="AN1" s="84" t="s">
        <v>774</v>
      </c>
      <c r="AO1" s="84" t="s">
        <v>775</v>
      </c>
      <c r="AP1" s="84" t="s">
        <v>776</v>
      </c>
      <c r="AQ1" s="85" t="s">
        <v>777</v>
      </c>
      <c r="AR1" s="85" t="s">
        <v>723</v>
      </c>
      <c r="AS1" s="85" t="s">
        <v>778</v>
      </c>
      <c r="AT1" s="85" t="s">
        <v>779</v>
      </c>
    </row>
    <row r="2" spans="1:46" ht="16" x14ac:dyDescent="0.2">
      <c r="A2" s="75">
        <v>1</v>
      </c>
      <c r="B2" s="78" t="s">
        <v>734</v>
      </c>
      <c r="C2" s="75" t="s">
        <v>737</v>
      </c>
      <c r="D2" s="75" t="s">
        <v>899</v>
      </c>
      <c r="E2" s="86" t="s">
        <v>28</v>
      </c>
      <c r="F2" s="75"/>
      <c r="G2" s="76" t="s">
        <v>901</v>
      </c>
      <c r="H2" s="99" t="s">
        <v>932</v>
      </c>
      <c r="I2" s="75"/>
      <c r="J2" s="75">
        <v>0</v>
      </c>
      <c r="K2" s="75"/>
      <c r="L2" s="75"/>
      <c r="M2" s="75"/>
      <c r="N2" s="75"/>
      <c r="O2" s="75"/>
      <c r="P2" s="75"/>
      <c r="Q2" s="75"/>
      <c r="R2" s="75"/>
      <c r="S2" s="87"/>
      <c r="T2" s="76" t="s">
        <v>32</v>
      </c>
      <c r="U2" s="90" t="s">
        <v>31</v>
      </c>
      <c r="V2" s="93" t="s">
        <v>900</v>
      </c>
      <c r="W2" s="88"/>
      <c r="X2" s="75"/>
      <c r="Y2" s="75"/>
      <c r="Z2" s="75"/>
      <c r="AA2" s="75"/>
      <c r="AB2" s="75"/>
      <c r="AC2" s="75" t="s">
        <v>40</v>
      </c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</row>
    <row r="3" spans="1:46" ht="16" x14ac:dyDescent="0.2">
      <c r="A3" s="75">
        <v>2</v>
      </c>
      <c r="B3" s="78" t="s">
        <v>734</v>
      </c>
      <c r="C3" s="75" t="s">
        <v>738</v>
      </c>
      <c r="D3" s="75" t="s">
        <v>899</v>
      </c>
      <c r="E3" s="86" t="s">
        <v>41</v>
      </c>
      <c r="F3" s="75"/>
      <c r="G3" s="76" t="s">
        <v>901</v>
      </c>
      <c r="H3" s="99" t="s">
        <v>931</v>
      </c>
      <c r="I3" s="75"/>
      <c r="J3" s="75">
        <v>0</v>
      </c>
      <c r="K3" s="75"/>
      <c r="L3" s="75"/>
      <c r="M3" s="75"/>
      <c r="N3" s="75"/>
      <c r="O3" s="75"/>
      <c r="P3" s="75"/>
      <c r="Q3" s="75"/>
      <c r="R3" s="75"/>
      <c r="S3" s="87"/>
      <c r="T3" s="76" t="s">
        <v>44</v>
      </c>
      <c r="U3" s="91" t="s">
        <v>43</v>
      </c>
      <c r="V3" s="93" t="s">
        <v>900</v>
      </c>
      <c r="W3" s="88"/>
      <c r="X3" s="75"/>
      <c r="Y3" s="75"/>
      <c r="Z3" s="75"/>
      <c r="AA3" s="75"/>
      <c r="AB3" s="75"/>
      <c r="AC3" s="75" t="s">
        <v>46</v>
      </c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</row>
    <row r="4" spans="1:46" ht="16" x14ac:dyDescent="0.2">
      <c r="A4" s="75">
        <v>3</v>
      </c>
      <c r="B4" s="78" t="s">
        <v>739</v>
      </c>
      <c r="C4" s="75" t="s">
        <v>740</v>
      </c>
      <c r="D4" s="75" t="s">
        <v>899</v>
      </c>
      <c r="E4" s="86" t="s">
        <v>51</v>
      </c>
      <c r="F4" s="75"/>
      <c r="G4" s="76" t="s">
        <v>902</v>
      </c>
      <c r="H4" s="99" t="s">
        <v>923</v>
      </c>
      <c r="I4" s="75"/>
      <c r="J4" s="75">
        <v>0</v>
      </c>
      <c r="K4" s="75"/>
      <c r="L4" s="75"/>
      <c r="M4" s="75"/>
      <c r="N4" s="75"/>
      <c r="O4" s="75"/>
      <c r="P4" s="75"/>
      <c r="Q4" s="75"/>
      <c r="R4" s="75"/>
      <c r="S4" s="87"/>
      <c r="T4" s="76" t="s">
        <v>32</v>
      </c>
      <c r="U4" s="90" t="s">
        <v>53</v>
      </c>
      <c r="V4" s="93" t="s">
        <v>900</v>
      </c>
      <c r="W4" s="88"/>
      <c r="X4" s="75"/>
      <c r="Y4" s="75"/>
      <c r="Z4" s="75"/>
      <c r="AA4" s="75"/>
      <c r="AB4" s="75"/>
      <c r="AC4" s="75" t="s">
        <v>55</v>
      </c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</row>
    <row r="5" spans="1:46" ht="16" x14ac:dyDescent="0.2">
      <c r="A5" s="75">
        <v>4</v>
      </c>
      <c r="B5" s="78" t="s">
        <v>735</v>
      </c>
      <c r="C5" s="75" t="s">
        <v>736</v>
      </c>
      <c r="D5" s="75" t="s">
        <v>899</v>
      </c>
      <c r="E5" s="86" t="s">
        <v>57</v>
      </c>
      <c r="F5" s="75"/>
      <c r="G5" s="76" t="s">
        <v>901</v>
      </c>
      <c r="H5" s="99" t="s">
        <v>933</v>
      </c>
      <c r="I5" s="75"/>
      <c r="J5" s="75">
        <v>0</v>
      </c>
      <c r="K5" s="75"/>
      <c r="L5" s="75"/>
      <c r="M5" s="75"/>
      <c r="N5" s="75"/>
      <c r="O5" s="75"/>
      <c r="P5" s="75"/>
      <c r="Q5" s="75"/>
      <c r="R5" s="75"/>
      <c r="S5" s="87"/>
      <c r="T5" s="76" t="s">
        <v>61</v>
      </c>
      <c r="U5" s="91" t="s">
        <v>60</v>
      </c>
      <c r="V5" s="93" t="s">
        <v>900</v>
      </c>
      <c r="W5" s="88"/>
      <c r="X5" s="75"/>
      <c r="Y5" s="75"/>
      <c r="Z5" s="75"/>
      <c r="AA5" s="75"/>
      <c r="AB5" s="75"/>
      <c r="AC5" s="75" t="s">
        <v>63</v>
      </c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</row>
    <row r="6" spans="1:46" ht="16" x14ac:dyDescent="0.2">
      <c r="A6" s="75">
        <v>5</v>
      </c>
      <c r="B6" s="78" t="s">
        <v>741</v>
      </c>
      <c r="C6" s="75" t="s">
        <v>742</v>
      </c>
      <c r="D6" s="75" t="s">
        <v>899</v>
      </c>
      <c r="E6" s="86" t="s">
        <v>67</v>
      </c>
      <c r="F6" s="75"/>
      <c r="G6" s="76" t="s">
        <v>901</v>
      </c>
      <c r="H6" s="99" t="s">
        <v>934</v>
      </c>
      <c r="I6" s="75"/>
      <c r="J6" s="75">
        <v>0</v>
      </c>
      <c r="K6" s="75"/>
      <c r="L6" s="75"/>
      <c r="M6" s="75"/>
      <c r="N6" s="75"/>
      <c r="O6" s="75"/>
      <c r="P6" s="75"/>
      <c r="Q6" s="75"/>
      <c r="R6" s="75"/>
      <c r="S6" s="87"/>
      <c r="T6" s="76" t="s">
        <v>61</v>
      </c>
      <c r="U6" s="91" t="s">
        <v>69</v>
      </c>
      <c r="V6" s="93" t="s">
        <v>900</v>
      </c>
      <c r="W6" s="88"/>
      <c r="X6" s="75"/>
      <c r="Y6" s="75"/>
      <c r="Z6" s="75"/>
      <c r="AA6" s="75"/>
      <c r="AB6" s="75"/>
      <c r="AC6" s="75" t="s">
        <v>74</v>
      </c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</row>
    <row r="7" spans="1:46" ht="29" x14ac:dyDescent="0.2">
      <c r="A7" s="75">
        <v>6</v>
      </c>
      <c r="B7" s="78" t="s">
        <v>743</v>
      </c>
      <c r="C7" s="75" t="s">
        <v>745</v>
      </c>
      <c r="D7" s="75" t="s">
        <v>899</v>
      </c>
      <c r="E7" s="86" t="s">
        <v>75</v>
      </c>
      <c r="F7" s="75"/>
      <c r="G7" s="76" t="s">
        <v>902</v>
      </c>
      <c r="H7" s="99" t="s">
        <v>935</v>
      </c>
      <c r="I7" s="75"/>
      <c r="J7" s="75">
        <v>0</v>
      </c>
      <c r="K7" s="75"/>
      <c r="L7" s="75"/>
      <c r="M7" s="75"/>
      <c r="N7" s="75"/>
      <c r="O7" s="75"/>
      <c r="P7" s="75"/>
      <c r="Q7" s="75"/>
      <c r="R7" s="75"/>
      <c r="S7" s="87"/>
      <c r="T7" s="76" t="s">
        <v>44</v>
      </c>
      <c r="U7" s="90" t="s">
        <v>77</v>
      </c>
      <c r="V7" s="93" t="s">
        <v>900</v>
      </c>
      <c r="W7" s="88"/>
      <c r="X7" s="75"/>
      <c r="Y7" s="75"/>
      <c r="Z7" s="75"/>
      <c r="AA7" s="75"/>
      <c r="AB7" s="75"/>
      <c r="AC7" s="75" t="s">
        <v>906</v>
      </c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</row>
    <row r="8" spans="1:46" ht="16" x14ac:dyDescent="0.2">
      <c r="A8" s="75">
        <v>7</v>
      </c>
      <c r="B8" s="78" t="s">
        <v>743</v>
      </c>
      <c r="C8" s="75" t="s">
        <v>744</v>
      </c>
      <c r="D8" s="75" t="s">
        <v>899</v>
      </c>
      <c r="E8" s="86" t="s">
        <v>85</v>
      </c>
      <c r="F8" s="75"/>
      <c r="G8" s="76" t="s">
        <v>901</v>
      </c>
      <c r="H8" s="99" t="s">
        <v>924</v>
      </c>
      <c r="I8" s="75"/>
      <c r="J8" s="75">
        <v>0</v>
      </c>
      <c r="K8" s="75"/>
      <c r="L8" s="75"/>
      <c r="M8" s="75"/>
      <c r="N8" s="75"/>
      <c r="O8" s="75"/>
      <c r="P8" s="75"/>
      <c r="Q8" s="75"/>
      <c r="R8" s="75"/>
      <c r="S8" s="87"/>
      <c r="T8" s="76" t="s">
        <v>32</v>
      </c>
      <c r="U8" s="91" t="s">
        <v>87</v>
      </c>
      <c r="V8" s="93" t="s">
        <v>900</v>
      </c>
      <c r="W8" s="88"/>
      <c r="X8" s="75"/>
      <c r="Y8" s="75"/>
      <c r="Z8" s="75"/>
      <c r="AA8" s="75"/>
      <c r="AB8" s="75"/>
      <c r="AC8" s="75" t="s">
        <v>89</v>
      </c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</row>
    <row r="9" spans="1:46" ht="16" x14ac:dyDescent="0.2">
      <c r="A9" s="75">
        <v>8</v>
      </c>
      <c r="B9" s="78" t="s">
        <v>747</v>
      </c>
      <c r="C9" s="75" t="s">
        <v>746</v>
      </c>
      <c r="D9" s="75" t="s">
        <v>899</v>
      </c>
      <c r="E9" s="86" t="s">
        <v>93</v>
      </c>
      <c r="F9" s="75"/>
      <c r="G9" s="76" t="s">
        <v>901</v>
      </c>
      <c r="H9" s="99" t="s">
        <v>936</v>
      </c>
      <c r="I9" s="75"/>
      <c r="J9" s="75">
        <v>0</v>
      </c>
      <c r="K9" s="75"/>
      <c r="L9" s="75"/>
      <c r="M9" s="75"/>
      <c r="N9" s="75"/>
      <c r="O9" s="75"/>
      <c r="P9" s="75"/>
      <c r="Q9" s="75"/>
      <c r="R9" s="75"/>
      <c r="S9" s="87"/>
      <c r="T9" s="76" t="s">
        <v>61</v>
      </c>
      <c r="U9" s="91" t="s">
        <v>95</v>
      </c>
      <c r="V9" s="93" t="s">
        <v>900</v>
      </c>
      <c r="W9" s="88"/>
      <c r="X9" s="75"/>
      <c r="Y9" s="75"/>
      <c r="Z9" s="75"/>
      <c r="AA9" s="75"/>
      <c r="AB9" s="75"/>
      <c r="AC9" s="75" t="s">
        <v>63</v>
      </c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</row>
    <row r="10" spans="1:46" ht="16" x14ac:dyDescent="0.2">
      <c r="A10" s="75">
        <v>9</v>
      </c>
      <c r="B10" s="78" t="s">
        <v>749</v>
      </c>
      <c r="C10" s="75" t="s">
        <v>748</v>
      </c>
      <c r="D10" s="75" t="s">
        <v>899</v>
      </c>
      <c r="E10" s="86" t="s">
        <v>99</v>
      </c>
      <c r="F10" s="75"/>
      <c r="G10" s="76" t="s">
        <v>902</v>
      </c>
      <c r="H10" s="99" t="s">
        <v>937</v>
      </c>
      <c r="I10" s="75"/>
      <c r="J10" s="75">
        <v>0</v>
      </c>
      <c r="K10" s="75"/>
      <c r="L10" s="75"/>
      <c r="M10" s="75"/>
      <c r="N10" s="75"/>
      <c r="O10" s="75"/>
      <c r="P10" s="75"/>
      <c r="Q10" s="75"/>
      <c r="R10" s="75"/>
      <c r="S10" s="87"/>
      <c r="T10" s="76" t="s">
        <v>61</v>
      </c>
      <c r="U10" s="91" t="s">
        <v>102</v>
      </c>
      <c r="V10" s="93" t="s">
        <v>900</v>
      </c>
      <c r="W10" s="88"/>
      <c r="X10" s="75"/>
      <c r="Y10" s="75"/>
      <c r="Z10" s="75"/>
      <c r="AA10" s="75"/>
      <c r="AB10" s="75"/>
      <c r="AC10" s="75" t="s">
        <v>105</v>
      </c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</row>
    <row r="11" spans="1:46" ht="16" x14ac:dyDescent="0.2">
      <c r="A11" s="75">
        <v>10</v>
      </c>
      <c r="B11" s="78" t="s">
        <v>783</v>
      </c>
      <c r="C11" s="75" t="s">
        <v>750</v>
      </c>
      <c r="D11" s="75" t="s">
        <v>899</v>
      </c>
      <c r="E11" s="86" t="s">
        <v>108</v>
      </c>
      <c r="F11" s="75"/>
      <c r="G11" s="76" t="s">
        <v>902</v>
      </c>
      <c r="H11" s="99" t="s">
        <v>938</v>
      </c>
      <c r="I11" s="75"/>
      <c r="J11" s="75">
        <v>0</v>
      </c>
      <c r="K11" s="75"/>
      <c r="L11" s="75"/>
      <c r="M11" s="75"/>
      <c r="N11" s="75"/>
      <c r="O11" s="75"/>
      <c r="P11" s="75"/>
      <c r="Q11" s="75"/>
      <c r="R11" s="75"/>
      <c r="S11" s="87"/>
      <c r="T11" s="76" t="s">
        <v>61</v>
      </c>
      <c r="U11" s="91" t="s">
        <v>111</v>
      </c>
      <c r="V11" s="93" t="s">
        <v>900</v>
      </c>
      <c r="W11" s="88"/>
      <c r="X11" s="75"/>
      <c r="Y11" s="75"/>
      <c r="Z11" s="75"/>
      <c r="AA11" s="75"/>
      <c r="AB11" s="75"/>
      <c r="AC11" s="75" t="s">
        <v>114</v>
      </c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</row>
    <row r="12" spans="1:46" ht="16" x14ac:dyDescent="0.2">
      <c r="A12" s="75">
        <v>11</v>
      </c>
      <c r="B12" s="78" t="s">
        <v>781</v>
      </c>
      <c r="C12" s="75" t="s">
        <v>780</v>
      </c>
      <c r="D12" s="75" t="s">
        <v>899</v>
      </c>
      <c r="E12" s="86" t="s">
        <v>142</v>
      </c>
      <c r="F12" s="75"/>
      <c r="G12" s="76" t="s">
        <v>901</v>
      </c>
      <c r="H12" s="99" t="s">
        <v>939</v>
      </c>
      <c r="I12" s="75"/>
      <c r="J12" s="75">
        <v>0</v>
      </c>
      <c r="K12" s="75"/>
      <c r="L12" s="75"/>
      <c r="M12" s="75"/>
      <c r="N12" s="75"/>
      <c r="O12" s="75"/>
      <c r="P12" s="75"/>
      <c r="Q12" s="75"/>
      <c r="R12" s="75"/>
      <c r="S12" s="87"/>
      <c r="T12" s="76" t="s">
        <v>44</v>
      </c>
      <c r="U12" s="91" t="s">
        <v>145</v>
      </c>
      <c r="V12" s="93" t="s">
        <v>900</v>
      </c>
      <c r="W12" s="88"/>
      <c r="X12" s="75"/>
      <c r="Y12" s="75"/>
      <c r="Z12" s="75"/>
      <c r="AA12" s="75"/>
      <c r="AB12" s="75"/>
      <c r="AC12" s="75" t="s">
        <v>147</v>
      </c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</row>
    <row r="13" spans="1:46" ht="16" x14ac:dyDescent="0.2">
      <c r="A13" s="75">
        <v>12</v>
      </c>
      <c r="B13" s="78" t="s">
        <v>784</v>
      </c>
      <c r="C13" s="75" t="s">
        <v>782</v>
      </c>
      <c r="D13" s="75" t="s">
        <v>899</v>
      </c>
      <c r="E13" s="86" t="s">
        <v>149</v>
      </c>
      <c r="F13" s="75"/>
      <c r="G13" s="76" t="s">
        <v>902</v>
      </c>
      <c r="H13" s="99" t="s">
        <v>940</v>
      </c>
      <c r="I13" s="75"/>
      <c r="J13" s="75">
        <v>0</v>
      </c>
      <c r="K13" s="75"/>
      <c r="L13" s="75"/>
      <c r="M13" s="75"/>
      <c r="N13" s="75"/>
      <c r="O13" s="75"/>
      <c r="P13" s="75"/>
      <c r="Q13" s="75"/>
      <c r="R13" s="75"/>
      <c r="S13" s="87"/>
      <c r="T13" s="76" t="s">
        <v>44</v>
      </c>
      <c r="U13" s="91" t="s">
        <v>152</v>
      </c>
      <c r="V13" s="93" t="s">
        <v>900</v>
      </c>
      <c r="W13" s="88"/>
      <c r="X13" s="75"/>
      <c r="Y13" s="75"/>
      <c r="Z13" s="75"/>
      <c r="AA13" s="75"/>
      <c r="AB13" s="75"/>
      <c r="AC13" s="75" t="s">
        <v>155</v>
      </c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</row>
    <row r="14" spans="1:46" ht="29" x14ac:dyDescent="0.2">
      <c r="A14" s="75">
        <v>13</v>
      </c>
      <c r="B14" s="78" t="s">
        <v>784</v>
      </c>
      <c r="C14" s="75" t="s">
        <v>785</v>
      </c>
      <c r="D14" s="75" t="s">
        <v>899</v>
      </c>
      <c r="E14" s="86" t="s">
        <v>158</v>
      </c>
      <c r="F14" s="75"/>
      <c r="G14" s="76" t="s">
        <v>902</v>
      </c>
      <c r="H14" s="99" t="s">
        <v>941</v>
      </c>
      <c r="I14" s="75"/>
      <c r="J14" s="75">
        <v>0</v>
      </c>
      <c r="K14" s="75"/>
      <c r="L14" s="75"/>
      <c r="M14" s="75"/>
      <c r="N14" s="75"/>
      <c r="O14" s="75"/>
      <c r="P14" s="75"/>
      <c r="Q14" s="75"/>
      <c r="R14" s="75"/>
      <c r="S14" s="87"/>
      <c r="T14" s="76" t="s">
        <v>162</v>
      </c>
      <c r="U14" s="91" t="s">
        <v>161</v>
      </c>
      <c r="V14" s="93" t="s">
        <v>900</v>
      </c>
      <c r="W14" s="88"/>
      <c r="X14" s="75"/>
      <c r="Y14" s="75"/>
      <c r="Z14" s="75"/>
      <c r="AA14" s="75"/>
      <c r="AB14" s="75"/>
      <c r="AC14" s="75" t="s">
        <v>168</v>
      </c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</row>
    <row r="15" spans="1:46" ht="16" x14ac:dyDescent="0.2">
      <c r="A15" s="75">
        <v>14</v>
      </c>
      <c r="B15" s="78" t="s">
        <v>787</v>
      </c>
      <c r="C15" s="75" t="s">
        <v>786</v>
      </c>
      <c r="D15" s="75" t="s">
        <v>899</v>
      </c>
      <c r="E15" s="86">
        <v>71724019</v>
      </c>
      <c r="F15" s="75"/>
      <c r="G15" s="76" t="s">
        <v>902</v>
      </c>
      <c r="H15" s="99" t="s">
        <v>942</v>
      </c>
      <c r="I15" s="75"/>
      <c r="J15" s="75">
        <v>0</v>
      </c>
      <c r="K15" s="75"/>
      <c r="L15" s="75"/>
      <c r="M15" s="75"/>
      <c r="N15" s="75"/>
      <c r="O15" s="75"/>
      <c r="P15" s="75"/>
      <c r="Q15" s="75"/>
      <c r="R15" s="75"/>
      <c r="S15" s="87"/>
      <c r="T15" s="76" t="s">
        <v>32</v>
      </c>
      <c r="U15" s="90" t="s">
        <v>171</v>
      </c>
      <c r="V15" s="93" t="s">
        <v>900</v>
      </c>
      <c r="W15" s="88"/>
      <c r="X15" s="75"/>
      <c r="Y15" s="75"/>
      <c r="Z15" s="75"/>
      <c r="AA15" s="75"/>
      <c r="AB15" s="75"/>
      <c r="AC15" s="75" t="s">
        <v>176</v>
      </c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</row>
    <row r="16" spans="1:46" ht="16" x14ac:dyDescent="0.2">
      <c r="A16" s="75">
        <v>15</v>
      </c>
      <c r="B16" s="78" t="s">
        <v>789</v>
      </c>
      <c r="C16" s="75" t="s">
        <v>788</v>
      </c>
      <c r="D16" s="75" t="s">
        <v>899</v>
      </c>
      <c r="E16" s="86">
        <v>98496590</v>
      </c>
      <c r="F16" s="75"/>
      <c r="G16" s="76" t="s">
        <v>902</v>
      </c>
      <c r="H16" s="99" t="s">
        <v>943</v>
      </c>
      <c r="I16" s="75"/>
      <c r="J16" s="75">
        <v>0</v>
      </c>
      <c r="K16" s="75"/>
      <c r="L16" s="75"/>
      <c r="M16" s="75"/>
      <c r="N16" s="75"/>
      <c r="O16" s="75"/>
      <c r="P16" s="75"/>
      <c r="Q16" s="75"/>
      <c r="R16" s="75"/>
      <c r="S16" s="87"/>
      <c r="T16" s="76" t="s">
        <v>180</v>
      </c>
      <c r="U16" s="90" t="s">
        <v>179</v>
      </c>
      <c r="V16" s="93" t="s">
        <v>900</v>
      </c>
      <c r="W16" s="88"/>
      <c r="X16" s="75"/>
      <c r="Y16" s="75"/>
      <c r="Z16" s="75"/>
      <c r="AA16" s="75"/>
      <c r="AB16" s="75"/>
      <c r="AC16" s="75" t="s">
        <v>184</v>
      </c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</row>
    <row r="17" spans="1:46" ht="16" x14ac:dyDescent="0.2">
      <c r="A17" s="75">
        <v>16</v>
      </c>
      <c r="B17" s="78" t="s">
        <v>790</v>
      </c>
      <c r="C17" s="75" t="s">
        <v>792</v>
      </c>
      <c r="D17" s="75" t="s">
        <v>899</v>
      </c>
      <c r="E17" s="86" t="s">
        <v>188</v>
      </c>
      <c r="F17" s="75"/>
      <c r="G17" s="76" t="s">
        <v>902</v>
      </c>
      <c r="H17" s="99" t="s">
        <v>944</v>
      </c>
      <c r="I17" s="75"/>
      <c r="J17" s="75">
        <v>0</v>
      </c>
      <c r="K17" s="75"/>
      <c r="L17" s="75"/>
      <c r="M17" s="75"/>
      <c r="N17" s="75"/>
      <c r="O17" s="75"/>
      <c r="P17" s="75"/>
      <c r="Q17" s="75"/>
      <c r="R17" s="75"/>
      <c r="S17" s="87"/>
      <c r="T17" s="76" t="s">
        <v>61</v>
      </c>
      <c r="U17" s="91" t="s">
        <v>190</v>
      </c>
      <c r="V17" s="93" t="s">
        <v>900</v>
      </c>
      <c r="W17" s="88"/>
      <c r="X17" s="75"/>
      <c r="Y17" s="75"/>
      <c r="Z17" s="75"/>
      <c r="AA17" s="75"/>
      <c r="AB17" s="75"/>
      <c r="AC17" s="75" t="s">
        <v>193</v>
      </c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</row>
    <row r="18" spans="1:46" ht="16" x14ac:dyDescent="0.2">
      <c r="A18" s="75">
        <v>17</v>
      </c>
      <c r="B18" s="78" t="s">
        <v>790</v>
      </c>
      <c r="C18" s="75" t="s">
        <v>791</v>
      </c>
      <c r="D18" s="75" t="s">
        <v>899</v>
      </c>
      <c r="E18" s="86" t="s">
        <v>196</v>
      </c>
      <c r="F18" s="75"/>
      <c r="G18" s="76" t="s">
        <v>902</v>
      </c>
      <c r="H18" s="99" t="s">
        <v>945</v>
      </c>
      <c r="I18" s="75"/>
      <c r="J18" s="75">
        <v>0</v>
      </c>
      <c r="K18" s="75"/>
      <c r="L18" s="75"/>
      <c r="M18" s="75"/>
      <c r="N18" s="75"/>
      <c r="O18" s="75"/>
      <c r="P18" s="75"/>
      <c r="Q18" s="75"/>
      <c r="R18" s="75"/>
      <c r="S18" s="87"/>
      <c r="T18" s="76" t="s">
        <v>61</v>
      </c>
      <c r="U18" s="91" t="s">
        <v>199</v>
      </c>
      <c r="V18" s="93" t="s">
        <v>900</v>
      </c>
      <c r="W18" s="88"/>
      <c r="X18" s="75"/>
      <c r="Y18" s="75"/>
      <c r="Z18" s="75"/>
      <c r="AA18" s="75"/>
      <c r="AB18" s="75"/>
      <c r="AC18" s="75" t="s">
        <v>201</v>
      </c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</row>
    <row r="19" spans="1:46" ht="16" x14ac:dyDescent="0.2">
      <c r="A19" s="75">
        <v>18</v>
      </c>
      <c r="B19" s="78" t="s">
        <v>794</v>
      </c>
      <c r="C19" s="75" t="s">
        <v>793</v>
      </c>
      <c r="D19" s="75" t="s">
        <v>899</v>
      </c>
      <c r="E19" s="86">
        <v>71650336</v>
      </c>
      <c r="F19" s="75"/>
      <c r="G19" s="76" t="s">
        <v>902</v>
      </c>
      <c r="H19" s="99" t="s">
        <v>946</v>
      </c>
      <c r="I19" s="75"/>
      <c r="J19" s="75">
        <v>0</v>
      </c>
      <c r="K19" s="75"/>
      <c r="L19" s="75"/>
      <c r="M19" s="75"/>
      <c r="N19" s="75"/>
      <c r="O19" s="75"/>
      <c r="P19" s="75"/>
      <c r="Q19" s="75"/>
      <c r="R19" s="75"/>
      <c r="S19" s="87"/>
      <c r="T19" s="76" t="s">
        <v>61</v>
      </c>
      <c r="U19" s="91" t="s">
        <v>206</v>
      </c>
      <c r="V19" s="93" t="s">
        <v>900</v>
      </c>
      <c r="W19" s="88"/>
      <c r="X19" s="75"/>
      <c r="Y19" s="75"/>
      <c r="Z19" s="75"/>
      <c r="AA19" s="75"/>
      <c r="AB19" s="75"/>
      <c r="AC19" s="75" t="s">
        <v>208</v>
      </c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</row>
    <row r="20" spans="1:46" ht="16" x14ac:dyDescent="0.2">
      <c r="A20" s="75">
        <v>19</v>
      </c>
      <c r="B20" s="78" t="s">
        <v>796</v>
      </c>
      <c r="C20" s="75" t="s">
        <v>795</v>
      </c>
      <c r="D20" s="75" t="s">
        <v>899</v>
      </c>
      <c r="E20" s="86">
        <v>1101756907</v>
      </c>
      <c r="F20" s="75"/>
      <c r="G20" s="76" t="s">
        <v>902</v>
      </c>
      <c r="H20" s="99" t="s">
        <v>925</v>
      </c>
      <c r="I20" s="75"/>
      <c r="J20" s="75">
        <v>0</v>
      </c>
      <c r="K20" s="75"/>
      <c r="L20" s="75"/>
      <c r="M20" s="75"/>
      <c r="N20" s="75"/>
      <c r="O20" s="75"/>
      <c r="P20" s="75"/>
      <c r="Q20" s="75"/>
      <c r="R20" s="75"/>
      <c r="S20" s="87"/>
      <c r="T20" s="76" t="s">
        <v>213</v>
      </c>
      <c r="U20" s="91" t="s">
        <v>212</v>
      </c>
      <c r="V20" s="93" t="s">
        <v>900</v>
      </c>
      <c r="W20" s="88"/>
      <c r="X20" s="75"/>
      <c r="Y20" s="75"/>
      <c r="Z20" s="75"/>
      <c r="AA20" s="75"/>
      <c r="AB20" s="75"/>
      <c r="AC20" s="75" t="s">
        <v>214</v>
      </c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</row>
    <row r="21" spans="1:46" ht="16" x14ac:dyDescent="0.2">
      <c r="A21" s="75">
        <v>20</v>
      </c>
      <c r="B21" s="78" t="s">
        <v>798</v>
      </c>
      <c r="C21" s="75" t="s">
        <v>797</v>
      </c>
      <c r="D21" s="75" t="s">
        <v>899</v>
      </c>
      <c r="E21" s="86" t="s">
        <v>215</v>
      </c>
      <c r="F21" s="75"/>
      <c r="G21" s="76" t="s">
        <v>902</v>
      </c>
      <c r="H21" s="99" t="s">
        <v>947</v>
      </c>
      <c r="I21" s="75"/>
      <c r="J21" s="75">
        <v>0</v>
      </c>
      <c r="K21" s="75"/>
      <c r="L21" s="75"/>
      <c r="M21" s="75"/>
      <c r="N21" s="75"/>
      <c r="O21" s="75"/>
      <c r="P21" s="75"/>
      <c r="Q21" s="75"/>
      <c r="R21" s="75"/>
      <c r="S21" s="87"/>
      <c r="T21" s="76" t="s">
        <v>61</v>
      </c>
      <c r="U21" s="91" t="s">
        <v>218</v>
      </c>
      <c r="V21" s="93" t="s">
        <v>900</v>
      </c>
      <c r="W21" s="88"/>
      <c r="X21" s="75"/>
      <c r="Y21" s="75"/>
      <c r="Z21" s="75"/>
      <c r="AA21" s="75"/>
      <c r="AB21" s="75"/>
      <c r="AC21" s="75" t="s">
        <v>220</v>
      </c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</row>
    <row r="22" spans="1:46" ht="16" x14ac:dyDescent="0.2">
      <c r="A22" s="75">
        <v>21</v>
      </c>
      <c r="B22" s="78" t="s">
        <v>798</v>
      </c>
      <c r="C22" s="75" t="s">
        <v>799</v>
      </c>
      <c r="D22" s="75" t="s">
        <v>899</v>
      </c>
      <c r="E22" s="86">
        <v>43745001</v>
      </c>
      <c r="F22" s="75"/>
      <c r="G22" s="76" t="s">
        <v>901</v>
      </c>
      <c r="H22" s="99" t="s">
        <v>926</v>
      </c>
      <c r="I22" s="75"/>
      <c r="J22" s="75">
        <v>0</v>
      </c>
      <c r="K22" s="75"/>
      <c r="L22" s="75"/>
      <c r="M22" s="75"/>
      <c r="N22" s="75"/>
      <c r="O22" s="75"/>
      <c r="P22" s="75"/>
      <c r="Q22" s="75"/>
      <c r="R22" s="75"/>
      <c r="S22" s="87"/>
      <c r="T22" s="76" t="s">
        <v>34</v>
      </c>
      <c r="U22" s="91" t="s">
        <v>241</v>
      </c>
      <c r="V22" s="93" t="s">
        <v>900</v>
      </c>
      <c r="W22" s="88"/>
      <c r="X22" s="75"/>
      <c r="Y22" s="75"/>
      <c r="Z22" s="75"/>
      <c r="AA22" s="75"/>
      <c r="AB22" s="75"/>
      <c r="AC22" s="75" t="s">
        <v>919</v>
      </c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</row>
    <row r="23" spans="1:46" ht="16" x14ac:dyDescent="0.2">
      <c r="A23" s="75">
        <v>22</v>
      </c>
      <c r="B23" s="78" t="s">
        <v>798</v>
      </c>
      <c r="C23" s="75" t="s">
        <v>800</v>
      </c>
      <c r="D23" s="75" t="s">
        <v>899</v>
      </c>
      <c r="E23" s="86">
        <v>43435248</v>
      </c>
      <c r="F23" s="75"/>
      <c r="G23" s="76" t="s">
        <v>901</v>
      </c>
      <c r="H23" s="99" t="s">
        <v>948</v>
      </c>
      <c r="I23" s="75"/>
      <c r="J23" s="75">
        <v>0</v>
      </c>
      <c r="K23" s="75"/>
      <c r="L23" s="75"/>
      <c r="M23" s="75"/>
      <c r="N23" s="75"/>
      <c r="O23" s="75"/>
      <c r="P23" s="75"/>
      <c r="Q23" s="75"/>
      <c r="R23" s="75"/>
      <c r="S23" s="87"/>
      <c r="T23" s="76" t="s">
        <v>61</v>
      </c>
      <c r="U23" s="90" t="s">
        <v>246</v>
      </c>
      <c r="V23" s="93" t="s">
        <v>900</v>
      </c>
      <c r="W23" s="88"/>
      <c r="X23" s="75"/>
      <c r="Y23" s="75"/>
      <c r="Z23" s="75"/>
      <c r="AA23" s="75"/>
      <c r="AB23" s="75"/>
      <c r="AC23" s="75" t="s">
        <v>228</v>
      </c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</row>
    <row r="24" spans="1:46" ht="16" x14ac:dyDescent="0.2">
      <c r="A24" s="75">
        <v>23</v>
      </c>
      <c r="B24" s="78" t="s">
        <v>802</v>
      </c>
      <c r="C24" s="75" t="s">
        <v>801</v>
      </c>
      <c r="D24" s="75" t="s">
        <v>899</v>
      </c>
      <c r="E24" s="86" t="s">
        <v>248</v>
      </c>
      <c r="F24" s="75"/>
      <c r="G24" s="76" t="s">
        <v>901</v>
      </c>
      <c r="H24" s="99" t="s">
        <v>949</v>
      </c>
      <c r="I24" s="75"/>
      <c r="J24" s="75">
        <v>0</v>
      </c>
      <c r="K24" s="75"/>
      <c r="L24" s="75"/>
      <c r="M24" s="75"/>
      <c r="N24" s="75"/>
      <c r="O24" s="75"/>
      <c r="P24" s="75"/>
      <c r="Q24" s="75"/>
      <c r="R24" s="75"/>
      <c r="S24" s="87"/>
      <c r="T24" s="76" t="s">
        <v>213</v>
      </c>
      <c r="U24" s="91" t="s">
        <v>251</v>
      </c>
      <c r="V24" s="93" t="s">
        <v>900</v>
      </c>
      <c r="W24" s="88"/>
      <c r="X24" s="75"/>
      <c r="Y24" s="75"/>
      <c r="Z24" s="75"/>
      <c r="AA24" s="75"/>
      <c r="AB24" s="75"/>
      <c r="AC24" s="75" t="s">
        <v>254</v>
      </c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</row>
    <row r="25" spans="1:46" ht="16" x14ac:dyDescent="0.2">
      <c r="A25" s="75">
        <v>24</v>
      </c>
      <c r="B25" s="78" t="s">
        <v>804</v>
      </c>
      <c r="C25" s="75" t="s">
        <v>803</v>
      </c>
      <c r="D25" s="75" t="s">
        <v>899</v>
      </c>
      <c r="E25" s="86">
        <v>10534345</v>
      </c>
      <c r="F25" s="75"/>
      <c r="G25" s="76" t="s">
        <v>902</v>
      </c>
      <c r="H25" s="99" t="s">
        <v>950</v>
      </c>
      <c r="I25" s="75"/>
      <c r="J25" s="75">
        <v>0</v>
      </c>
      <c r="K25" s="75"/>
      <c r="L25" s="75"/>
      <c r="M25" s="75"/>
      <c r="N25" s="75"/>
      <c r="O25" s="75"/>
      <c r="P25" s="75"/>
      <c r="Q25" s="75"/>
      <c r="R25" s="75"/>
      <c r="S25" s="87"/>
      <c r="T25" s="76" t="s">
        <v>61</v>
      </c>
      <c r="U25" s="90" t="s">
        <v>229</v>
      </c>
      <c r="V25" s="93" t="s">
        <v>900</v>
      </c>
      <c r="W25" s="88"/>
      <c r="X25" s="75"/>
      <c r="Y25" s="75"/>
      <c r="Z25" s="75"/>
      <c r="AA25" s="75"/>
      <c r="AB25" s="75"/>
      <c r="AC25" s="75" t="s">
        <v>257</v>
      </c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</row>
    <row r="26" spans="1:46" ht="16" x14ac:dyDescent="0.2">
      <c r="A26" s="75">
        <v>25</v>
      </c>
      <c r="B26" s="78" t="s">
        <v>806</v>
      </c>
      <c r="C26" s="75" t="s">
        <v>805</v>
      </c>
      <c r="D26" s="75" t="s">
        <v>899</v>
      </c>
      <c r="E26" s="86">
        <v>15373519</v>
      </c>
      <c r="F26" s="75"/>
      <c r="G26" s="76" t="s">
        <v>902</v>
      </c>
      <c r="H26" s="99" t="s">
        <v>951</v>
      </c>
      <c r="I26" s="75"/>
      <c r="J26" s="75">
        <v>0</v>
      </c>
      <c r="K26" s="75"/>
      <c r="L26" s="75"/>
      <c r="M26" s="75"/>
      <c r="N26" s="75"/>
      <c r="O26" s="75"/>
      <c r="P26" s="75"/>
      <c r="Q26" s="75"/>
      <c r="R26" s="75"/>
      <c r="S26" s="87"/>
      <c r="T26" s="76" t="s">
        <v>61</v>
      </c>
      <c r="U26" s="90" t="s">
        <v>293</v>
      </c>
      <c r="V26" s="93" t="s">
        <v>900</v>
      </c>
      <c r="W26" s="88"/>
      <c r="X26" s="75"/>
      <c r="Y26" s="75"/>
      <c r="Z26" s="75"/>
      <c r="AA26" s="75"/>
      <c r="AB26" s="75"/>
      <c r="AC26" s="75" t="s">
        <v>297</v>
      </c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</row>
    <row r="27" spans="1:46" ht="16" x14ac:dyDescent="0.2">
      <c r="A27" s="75">
        <v>26</v>
      </c>
      <c r="B27" s="78" t="s">
        <v>808</v>
      </c>
      <c r="C27" s="75" t="s">
        <v>807</v>
      </c>
      <c r="D27" s="75" t="s">
        <v>899</v>
      </c>
      <c r="E27" s="86" t="s">
        <v>298</v>
      </c>
      <c r="F27" s="75"/>
      <c r="G27" s="76" t="s">
        <v>902</v>
      </c>
      <c r="H27" s="99" t="s">
        <v>927</v>
      </c>
      <c r="I27" s="75"/>
      <c r="J27" s="75">
        <v>0</v>
      </c>
      <c r="K27" s="75"/>
      <c r="L27" s="75"/>
      <c r="M27" s="75"/>
      <c r="N27" s="75"/>
      <c r="O27" s="75"/>
      <c r="P27" s="75"/>
      <c r="Q27" s="75"/>
      <c r="R27" s="75"/>
      <c r="S27" s="87"/>
      <c r="T27" s="76" t="s">
        <v>34</v>
      </c>
      <c r="U27" s="90" t="s">
        <v>301</v>
      </c>
      <c r="V27" s="93" t="s">
        <v>900</v>
      </c>
      <c r="W27" s="88"/>
      <c r="X27" s="75"/>
      <c r="Y27" s="75"/>
      <c r="Z27" s="75"/>
      <c r="AA27" s="75"/>
      <c r="AB27" s="75"/>
      <c r="AC27" s="75" t="s">
        <v>907</v>
      </c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</row>
    <row r="28" spans="1:46" ht="16" x14ac:dyDescent="0.2">
      <c r="A28" s="75">
        <v>27</v>
      </c>
      <c r="B28" s="78" t="s">
        <v>810</v>
      </c>
      <c r="C28" s="75" t="s">
        <v>809</v>
      </c>
      <c r="D28" s="75" t="s">
        <v>899</v>
      </c>
      <c r="E28" s="86">
        <v>1020460086</v>
      </c>
      <c r="F28" s="75"/>
      <c r="G28" s="76" t="s">
        <v>902</v>
      </c>
      <c r="H28" s="99" t="s">
        <v>952</v>
      </c>
      <c r="I28" s="75"/>
      <c r="J28" s="75">
        <v>0</v>
      </c>
      <c r="K28" s="75"/>
      <c r="L28" s="75"/>
      <c r="M28" s="75"/>
      <c r="N28" s="75"/>
      <c r="O28" s="75"/>
      <c r="P28" s="75"/>
      <c r="Q28" s="75"/>
      <c r="R28" s="75"/>
      <c r="S28" s="87"/>
      <c r="T28" s="76" t="s">
        <v>213</v>
      </c>
      <c r="U28" s="90" t="s">
        <v>310</v>
      </c>
      <c r="V28" s="93" t="s">
        <v>900</v>
      </c>
      <c r="W28" s="88"/>
      <c r="X28" s="75"/>
      <c r="Y28" s="75"/>
      <c r="Z28" s="75"/>
      <c r="AA28" s="75"/>
      <c r="AB28" s="75"/>
      <c r="AC28" s="75" t="s">
        <v>315</v>
      </c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</row>
    <row r="29" spans="1:46" ht="16" x14ac:dyDescent="0.2">
      <c r="A29" s="75">
        <v>28</v>
      </c>
      <c r="B29" s="78" t="s">
        <v>812</v>
      </c>
      <c r="C29" s="75" t="s">
        <v>811</v>
      </c>
      <c r="D29" s="75" t="s">
        <v>899</v>
      </c>
      <c r="E29" s="86" t="s">
        <v>316</v>
      </c>
      <c r="F29" s="75"/>
      <c r="G29" s="76" t="s">
        <v>902</v>
      </c>
      <c r="H29" s="99" t="s">
        <v>953</v>
      </c>
      <c r="I29" s="75"/>
      <c r="J29" s="75">
        <v>0</v>
      </c>
      <c r="K29" s="75"/>
      <c r="L29" s="75"/>
      <c r="M29" s="75"/>
      <c r="N29" s="75"/>
      <c r="O29" s="75"/>
      <c r="P29" s="75"/>
      <c r="Q29" s="75"/>
      <c r="R29" s="75"/>
      <c r="S29" s="87"/>
      <c r="T29" s="76" t="s">
        <v>32</v>
      </c>
      <c r="U29" s="90" t="s">
        <v>318</v>
      </c>
      <c r="V29" s="93" t="s">
        <v>900</v>
      </c>
      <c r="W29" s="88"/>
      <c r="X29" s="75"/>
      <c r="Y29" s="75"/>
      <c r="Z29" s="75"/>
      <c r="AA29" s="75"/>
      <c r="AB29" s="75"/>
      <c r="AC29" s="75" t="s">
        <v>322</v>
      </c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</row>
    <row r="30" spans="1:46" ht="16" x14ac:dyDescent="0.2">
      <c r="A30" s="75">
        <v>29</v>
      </c>
      <c r="B30" s="78" t="s">
        <v>814</v>
      </c>
      <c r="C30" s="75" t="s">
        <v>813</v>
      </c>
      <c r="D30" s="75" t="s">
        <v>899</v>
      </c>
      <c r="E30" s="86" t="s">
        <v>323</v>
      </c>
      <c r="F30" s="75"/>
      <c r="G30" s="76" t="s">
        <v>902</v>
      </c>
      <c r="H30" s="99" t="s">
        <v>954</v>
      </c>
      <c r="I30" s="75"/>
      <c r="J30" s="75">
        <v>0</v>
      </c>
      <c r="K30" s="75"/>
      <c r="L30" s="75"/>
      <c r="M30" s="75"/>
      <c r="N30" s="75"/>
      <c r="O30" s="75"/>
      <c r="P30" s="75"/>
      <c r="Q30" s="75"/>
      <c r="R30" s="75"/>
      <c r="S30" s="87"/>
      <c r="T30" s="76" t="s">
        <v>182</v>
      </c>
      <c r="U30" s="90" t="s">
        <v>325</v>
      </c>
      <c r="V30" s="93" t="s">
        <v>900</v>
      </c>
      <c r="W30" s="88"/>
      <c r="X30" s="75"/>
      <c r="Y30" s="75"/>
      <c r="Z30" s="75"/>
      <c r="AA30" s="75"/>
      <c r="AB30" s="75"/>
      <c r="AC30" s="75" t="s">
        <v>328</v>
      </c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</row>
    <row r="31" spans="1:46" ht="16" x14ac:dyDescent="0.2">
      <c r="A31" s="75">
        <v>30</v>
      </c>
      <c r="B31" s="78" t="s">
        <v>816</v>
      </c>
      <c r="C31" s="75" t="s">
        <v>815</v>
      </c>
      <c r="D31" s="75" t="s">
        <v>899</v>
      </c>
      <c r="E31" s="86">
        <v>1128280298</v>
      </c>
      <c r="F31" s="75"/>
      <c r="G31" s="76" t="s">
        <v>902</v>
      </c>
      <c r="H31" s="99" t="s">
        <v>955</v>
      </c>
      <c r="I31" s="75"/>
      <c r="J31" s="75">
        <v>0</v>
      </c>
      <c r="K31" s="75"/>
      <c r="L31" s="75"/>
      <c r="M31" s="75"/>
      <c r="N31" s="75"/>
      <c r="O31" s="75"/>
      <c r="P31" s="75"/>
      <c r="Q31" s="75"/>
      <c r="R31" s="75"/>
      <c r="S31" s="87"/>
      <c r="T31" s="76" t="s">
        <v>32</v>
      </c>
      <c r="U31" s="90" t="s">
        <v>330</v>
      </c>
      <c r="V31" s="93" t="s">
        <v>900</v>
      </c>
      <c r="W31" s="88"/>
      <c r="X31" s="75"/>
      <c r="Y31" s="75"/>
      <c r="Z31" s="75"/>
      <c r="AA31" s="75"/>
      <c r="AB31" s="75"/>
      <c r="AC31" s="75" t="s">
        <v>908</v>
      </c>
      <c r="AD31" s="75" t="s">
        <v>920</v>
      </c>
      <c r="AE31" s="75" t="s">
        <v>920</v>
      </c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</row>
    <row r="32" spans="1:46" ht="16" x14ac:dyDescent="0.2">
      <c r="A32" s="75">
        <v>31</v>
      </c>
      <c r="B32" s="78" t="s">
        <v>818</v>
      </c>
      <c r="C32" s="75" t="s">
        <v>817</v>
      </c>
      <c r="D32" s="75" t="s">
        <v>899</v>
      </c>
      <c r="E32" s="86">
        <v>1017187533</v>
      </c>
      <c r="F32" s="75"/>
      <c r="G32" s="76" t="s">
        <v>902</v>
      </c>
      <c r="H32" s="99" t="s">
        <v>928</v>
      </c>
      <c r="I32" s="75"/>
      <c r="J32" s="75">
        <v>0</v>
      </c>
      <c r="K32" s="75"/>
      <c r="L32" s="75"/>
      <c r="M32" s="75"/>
      <c r="N32" s="75"/>
      <c r="O32" s="75"/>
      <c r="P32" s="75"/>
      <c r="Q32" s="75"/>
      <c r="R32" s="75"/>
      <c r="S32" s="87"/>
      <c r="T32" s="76" t="s">
        <v>61</v>
      </c>
      <c r="U32" s="90" t="s">
        <v>336</v>
      </c>
      <c r="V32" s="93" t="s">
        <v>900</v>
      </c>
      <c r="W32" s="88"/>
      <c r="X32" s="75"/>
      <c r="Y32" s="75"/>
      <c r="Z32" s="75"/>
      <c r="AA32" s="75"/>
      <c r="AB32" s="75"/>
      <c r="AC32" s="75" t="s">
        <v>338</v>
      </c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</row>
    <row r="33" spans="1:46" ht="29" x14ac:dyDescent="0.2">
      <c r="A33" s="75">
        <v>32</v>
      </c>
      <c r="B33" s="78" t="s">
        <v>820</v>
      </c>
      <c r="C33" s="75" t="s">
        <v>819</v>
      </c>
      <c r="D33" s="75" t="s">
        <v>899</v>
      </c>
      <c r="E33" s="86">
        <v>43113045</v>
      </c>
      <c r="F33" s="75"/>
      <c r="G33" s="76" t="s">
        <v>901</v>
      </c>
      <c r="H33" s="99" t="s">
        <v>956</v>
      </c>
      <c r="I33" s="75"/>
      <c r="J33" s="75">
        <v>0</v>
      </c>
      <c r="K33" s="75"/>
      <c r="L33" s="75"/>
      <c r="M33" s="75"/>
      <c r="N33" s="75"/>
      <c r="O33" s="75"/>
      <c r="P33" s="75"/>
      <c r="Q33" s="75"/>
      <c r="R33" s="75"/>
      <c r="S33" s="87"/>
      <c r="T33" s="76" t="s">
        <v>44</v>
      </c>
      <c r="U33" s="90" t="s">
        <v>343</v>
      </c>
      <c r="V33" s="93" t="s">
        <v>900</v>
      </c>
      <c r="W33" s="88"/>
      <c r="X33" s="75"/>
      <c r="Y33" s="75"/>
      <c r="Z33" s="75"/>
      <c r="AA33" s="75"/>
      <c r="AB33" s="75"/>
      <c r="AC33" s="75" t="s">
        <v>345</v>
      </c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</row>
    <row r="34" spans="1:46" ht="16" x14ac:dyDescent="0.2">
      <c r="A34" s="75">
        <v>33</v>
      </c>
      <c r="B34" s="78" t="s">
        <v>822</v>
      </c>
      <c r="C34" s="75" t="s">
        <v>821</v>
      </c>
      <c r="D34" s="75" t="s">
        <v>899</v>
      </c>
      <c r="E34" s="86" t="s">
        <v>347</v>
      </c>
      <c r="F34" s="75"/>
      <c r="G34" s="76" t="s">
        <v>901</v>
      </c>
      <c r="H34" s="99" t="s">
        <v>957</v>
      </c>
      <c r="I34" s="75"/>
      <c r="J34" s="75">
        <v>0</v>
      </c>
      <c r="K34" s="75"/>
      <c r="L34" s="75"/>
      <c r="M34" s="75"/>
      <c r="N34" s="75"/>
      <c r="O34" s="75"/>
      <c r="P34" s="75"/>
      <c r="Q34" s="75"/>
      <c r="R34" s="75"/>
      <c r="S34" s="87"/>
      <c r="T34" s="76" t="s">
        <v>32</v>
      </c>
      <c r="U34" s="90" t="s">
        <v>349</v>
      </c>
      <c r="V34" s="93" t="s">
        <v>900</v>
      </c>
      <c r="W34" s="88"/>
      <c r="X34" s="75"/>
      <c r="Y34" s="75"/>
      <c r="Z34" s="75"/>
      <c r="AA34" s="75"/>
      <c r="AB34" s="75"/>
      <c r="AC34" s="75" t="s">
        <v>353</v>
      </c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</row>
    <row r="35" spans="1:46" ht="16" x14ac:dyDescent="0.2">
      <c r="A35" s="75">
        <v>34</v>
      </c>
      <c r="B35" s="78" t="s">
        <v>824</v>
      </c>
      <c r="C35" s="75" t="s">
        <v>823</v>
      </c>
      <c r="D35" s="75" t="s">
        <v>899</v>
      </c>
      <c r="E35" s="86" t="s">
        <v>354</v>
      </c>
      <c r="F35" s="75"/>
      <c r="G35" s="76" t="s">
        <v>901</v>
      </c>
      <c r="H35" s="99" t="s">
        <v>958</v>
      </c>
      <c r="I35" s="75"/>
      <c r="J35" s="75">
        <v>0</v>
      </c>
      <c r="K35" s="75"/>
      <c r="L35" s="75"/>
      <c r="M35" s="75"/>
      <c r="N35" s="75"/>
      <c r="O35" s="75"/>
      <c r="P35" s="75"/>
      <c r="Q35" s="75"/>
      <c r="R35" s="75"/>
      <c r="S35" s="87"/>
      <c r="T35" s="76" t="s">
        <v>61</v>
      </c>
      <c r="U35" s="90" t="s">
        <v>356</v>
      </c>
      <c r="V35" s="93" t="s">
        <v>900</v>
      </c>
      <c r="W35" s="88"/>
      <c r="X35" s="75"/>
      <c r="Y35" s="75"/>
      <c r="Z35" s="75"/>
      <c r="AA35" s="75"/>
      <c r="AB35" s="75"/>
      <c r="AC35" s="75" t="s">
        <v>358</v>
      </c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</row>
    <row r="36" spans="1:46" ht="16" x14ac:dyDescent="0.2">
      <c r="A36" s="75">
        <v>35</v>
      </c>
      <c r="B36" s="78" t="s">
        <v>826</v>
      </c>
      <c r="C36" s="75" t="s">
        <v>825</v>
      </c>
      <c r="D36" s="75" t="s">
        <v>899</v>
      </c>
      <c r="E36" s="86">
        <v>70327317</v>
      </c>
      <c r="F36" s="75"/>
      <c r="G36" s="76" t="s">
        <v>902</v>
      </c>
      <c r="H36" s="99" t="s">
        <v>959</v>
      </c>
      <c r="I36" s="75"/>
      <c r="J36" s="75">
        <v>0</v>
      </c>
      <c r="K36" s="75"/>
      <c r="L36" s="75"/>
      <c r="M36" s="75"/>
      <c r="N36" s="75"/>
      <c r="O36" s="75"/>
      <c r="P36" s="75"/>
      <c r="Q36" s="75"/>
      <c r="R36" s="75"/>
      <c r="S36" s="87"/>
      <c r="T36" s="76" t="s">
        <v>195</v>
      </c>
      <c r="U36" s="90" t="s">
        <v>361</v>
      </c>
      <c r="V36" s="93" t="s">
        <v>900</v>
      </c>
      <c r="W36" s="88"/>
      <c r="X36" s="75"/>
      <c r="Y36" s="75"/>
      <c r="Z36" s="75"/>
      <c r="AA36" s="75"/>
      <c r="AB36" s="75"/>
      <c r="AC36" s="75" t="s">
        <v>366</v>
      </c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</row>
    <row r="37" spans="1:46" ht="16" x14ac:dyDescent="0.2">
      <c r="A37" s="75">
        <v>36</v>
      </c>
      <c r="B37" s="78" t="s">
        <v>828</v>
      </c>
      <c r="C37" s="75" t="s">
        <v>827</v>
      </c>
      <c r="D37" s="75" t="s">
        <v>899</v>
      </c>
      <c r="E37" s="86" t="s">
        <v>367</v>
      </c>
      <c r="F37" s="75"/>
      <c r="G37" s="76" t="s">
        <v>902</v>
      </c>
      <c r="H37" s="99" t="s">
        <v>960</v>
      </c>
      <c r="I37" s="75"/>
      <c r="J37" s="75">
        <v>0</v>
      </c>
      <c r="K37" s="75"/>
      <c r="L37" s="75"/>
      <c r="M37" s="75"/>
      <c r="N37" s="75"/>
      <c r="O37" s="75"/>
      <c r="P37" s="75"/>
      <c r="Q37" s="75"/>
      <c r="R37" s="75"/>
      <c r="S37" s="87"/>
      <c r="T37" s="76" t="s">
        <v>32</v>
      </c>
      <c r="U37" s="91" t="s">
        <v>369</v>
      </c>
      <c r="V37" s="93" t="s">
        <v>900</v>
      </c>
      <c r="W37" s="88"/>
      <c r="X37" s="75"/>
      <c r="Y37" s="75"/>
      <c r="Z37" s="75"/>
      <c r="AA37" s="75"/>
      <c r="AB37" s="75"/>
      <c r="AC37" s="75" t="s">
        <v>921</v>
      </c>
      <c r="AD37" s="75" t="s">
        <v>920</v>
      </c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</row>
    <row r="38" spans="1:46" ht="16" x14ac:dyDescent="0.2">
      <c r="A38" s="75">
        <v>37</v>
      </c>
      <c r="B38" s="78" t="s">
        <v>830</v>
      </c>
      <c r="C38" s="75" t="s">
        <v>829</v>
      </c>
      <c r="D38" s="75" t="s">
        <v>899</v>
      </c>
      <c r="E38" s="86">
        <v>1037264377</v>
      </c>
      <c r="F38" s="75"/>
      <c r="G38" s="76" t="s">
        <v>902</v>
      </c>
      <c r="H38" s="99" t="s">
        <v>961</v>
      </c>
      <c r="I38" s="75"/>
      <c r="J38" s="75">
        <v>0</v>
      </c>
      <c r="K38" s="75"/>
      <c r="L38" s="75"/>
      <c r="M38" s="75"/>
      <c r="N38" s="75"/>
      <c r="O38" s="75"/>
      <c r="P38" s="75"/>
      <c r="Q38" s="75"/>
      <c r="R38" s="75"/>
      <c r="S38" s="87"/>
      <c r="T38" s="76" t="s">
        <v>32</v>
      </c>
      <c r="U38" s="90" t="s">
        <v>389</v>
      </c>
      <c r="V38" s="93" t="s">
        <v>900</v>
      </c>
      <c r="W38" s="88"/>
      <c r="X38" s="75"/>
      <c r="Y38" s="75"/>
      <c r="Z38" s="75"/>
      <c r="AA38" s="75"/>
      <c r="AB38" s="75"/>
      <c r="AC38" s="75" t="s">
        <v>392</v>
      </c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</row>
    <row r="39" spans="1:46" ht="16" x14ac:dyDescent="0.2">
      <c r="A39" s="75">
        <v>38</v>
      </c>
      <c r="B39" s="78" t="s">
        <v>832</v>
      </c>
      <c r="C39" s="75" t="s">
        <v>831</v>
      </c>
      <c r="D39" s="75" t="s">
        <v>899</v>
      </c>
      <c r="E39" s="86" t="s">
        <v>393</v>
      </c>
      <c r="F39" s="75"/>
      <c r="G39" s="76" t="s">
        <v>902</v>
      </c>
      <c r="H39" s="99" t="s">
        <v>962</v>
      </c>
      <c r="I39" s="75"/>
      <c r="J39" s="75">
        <v>0</v>
      </c>
      <c r="K39" s="75"/>
      <c r="L39" s="75"/>
      <c r="M39" s="75"/>
      <c r="N39" s="75"/>
      <c r="O39" s="75"/>
      <c r="P39" s="75"/>
      <c r="Q39" s="75"/>
      <c r="R39" s="75"/>
      <c r="S39" s="87"/>
      <c r="T39" s="76" t="s">
        <v>195</v>
      </c>
      <c r="U39" s="90" t="s">
        <v>395</v>
      </c>
      <c r="V39" s="93" t="s">
        <v>900</v>
      </c>
      <c r="W39" s="88"/>
      <c r="X39" s="75"/>
      <c r="Y39" s="75"/>
      <c r="Z39" s="75"/>
      <c r="AA39" s="75"/>
      <c r="AB39" s="75"/>
      <c r="AC39" s="75" t="s">
        <v>398</v>
      </c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</row>
    <row r="40" spans="1:46" ht="16" x14ac:dyDescent="0.2">
      <c r="A40" s="75">
        <v>39</v>
      </c>
      <c r="B40" s="78" t="s">
        <v>834</v>
      </c>
      <c r="C40" s="75" t="s">
        <v>833</v>
      </c>
      <c r="D40" s="75" t="s">
        <v>899</v>
      </c>
      <c r="E40" s="86">
        <v>70050603</v>
      </c>
      <c r="F40" s="75"/>
      <c r="G40" s="76" t="s">
        <v>902</v>
      </c>
      <c r="H40" s="99" t="s">
        <v>963</v>
      </c>
      <c r="I40" s="75"/>
      <c r="J40" s="75">
        <v>0</v>
      </c>
      <c r="K40" s="75"/>
      <c r="L40" s="75"/>
      <c r="M40" s="75"/>
      <c r="N40" s="75"/>
      <c r="O40" s="75"/>
      <c r="P40" s="75"/>
      <c r="Q40" s="75"/>
      <c r="R40" s="75"/>
      <c r="S40" s="87"/>
      <c r="T40" s="76" t="s">
        <v>61</v>
      </c>
      <c r="U40" s="90" t="s">
        <v>400</v>
      </c>
      <c r="V40" s="93" t="s">
        <v>900</v>
      </c>
      <c r="W40" s="88"/>
      <c r="X40" s="75"/>
      <c r="Y40" s="75"/>
      <c r="Z40" s="75"/>
      <c r="AA40" s="75"/>
      <c r="AB40" s="75"/>
      <c r="AC40" s="75" t="s">
        <v>909</v>
      </c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</row>
    <row r="41" spans="1:46" ht="16" x14ac:dyDescent="0.2">
      <c r="A41" s="75">
        <v>40</v>
      </c>
      <c r="B41" s="78" t="s">
        <v>836</v>
      </c>
      <c r="C41" s="75" t="s">
        <v>835</v>
      </c>
      <c r="D41" s="75" t="s">
        <v>899</v>
      </c>
      <c r="E41" s="86" t="s">
        <v>405</v>
      </c>
      <c r="F41" s="75"/>
      <c r="G41" s="76" t="s">
        <v>901</v>
      </c>
      <c r="H41" s="99" t="s">
        <v>964</v>
      </c>
      <c r="I41" s="75"/>
      <c r="J41" s="75">
        <v>0</v>
      </c>
      <c r="K41" s="75"/>
      <c r="L41" s="75"/>
      <c r="M41" s="75"/>
      <c r="N41" s="75"/>
      <c r="O41" s="75"/>
      <c r="P41" s="75"/>
      <c r="Q41" s="75"/>
      <c r="R41" s="75"/>
      <c r="S41" s="87"/>
      <c r="T41" s="76" t="s">
        <v>157</v>
      </c>
      <c r="U41" s="90" t="s">
        <v>408</v>
      </c>
      <c r="V41" s="93" t="s">
        <v>900</v>
      </c>
      <c r="W41" s="88"/>
      <c r="X41" s="75"/>
      <c r="Y41" s="75"/>
      <c r="Z41" s="75"/>
      <c r="AA41" s="75"/>
      <c r="AB41" s="75"/>
      <c r="AC41" s="75" t="s">
        <v>413</v>
      </c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</row>
    <row r="42" spans="1:46" ht="16" x14ac:dyDescent="0.2">
      <c r="A42" s="75">
        <v>41</v>
      </c>
      <c r="B42" s="78" t="s">
        <v>838</v>
      </c>
      <c r="C42" s="75" t="s">
        <v>837</v>
      </c>
      <c r="D42" s="75" t="s">
        <v>899</v>
      </c>
      <c r="E42" s="86">
        <v>39359622</v>
      </c>
      <c r="F42" s="75"/>
      <c r="G42" s="76" t="s">
        <v>901</v>
      </c>
      <c r="H42" s="99" t="s">
        <v>929</v>
      </c>
      <c r="I42" s="75"/>
      <c r="J42" s="75">
        <v>0</v>
      </c>
      <c r="K42" s="75"/>
      <c r="L42" s="75"/>
      <c r="M42" s="75"/>
      <c r="N42" s="75"/>
      <c r="O42" s="75"/>
      <c r="P42" s="75"/>
      <c r="Q42" s="75"/>
      <c r="R42" s="75"/>
      <c r="S42" s="87"/>
      <c r="T42" s="76" t="s">
        <v>195</v>
      </c>
      <c r="U42" s="90" t="s">
        <v>415</v>
      </c>
      <c r="V42" s="93" t="s">
        <v>900</v>
      </c>
      <c r="W42" s="88"/>
      <c r="X42" s="75"/>
      <c r="Y42" s="75"/>
      <c r="Z42" s="75"/>
      <c r="AA42" s="75"/>
      <c r="AB42" s="75"/>
      <c r="AC42" s="75" t="s">
        <v>922</v>
      </c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</row>
    <row r="43" spans="1:46" ht="16" x14ac:dyDescent="0.2">
      <c r="A43" s="75">
        <v>42</v>
      </c>
      <c r="B43" s="78" t="s">
        <v>840</v>
      </c>
      <c r="C43" s="75" t="s">
        <v>839</v>
      </c>
      <c r="D43" s="75" t="s">
        <v>899</v>
      </c>
      <c r="E43" s="86" t="s">
        <v>429</v>
      </c>
      <c r="F43" s="75"/>
      <c r="G43" s="76" t="s">
        <v>901</v>
      </c>
      <c r="H43" s="99" t="s">
        <v>930</v>
      </c>
      <c r="I43" s="75"/>
      <c r="J43" s="75">
        <v>0</v>
      </c>
      <c r="K43" s="75"/>
      <c r="L43" s="75"/>
      <c r="M43" s="75"/>
      <c r="N43" s="75"/>
      <c r="O43" s="75"/>
      <c r="P43" s="75"/>
      <c r="Q43" s="75"/>
      <c r="R43" s="75"/>
      <c r="S43" s="87"/>
      <c r="T43" s="76" t="s">
        <v>32</v>
      </c>
      <c r="U43" s="90" t="s">
        <v>179</v>
      </c>
      <c r="V43" s="93" t="s">
        <v>900</v>
      </c>
      <c r="W43" s="88"/>
      <c r="X43" s="75"/>
      <c r="Y43" s="75"/>
      <c r="Z43" s="75"/>
      <c r="AA43" s="75"/>
      <c r="AB43" s="75"/>
      <c r="AC43" s="75" t="s">
        <v>184</v>
      </c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</row>
    <row r="44" spans="1:46" ht="16" x14ac:dyDescent="0.2">
      <c r="A44" s="75">
        <v>43</v>
      </c>
      <c r="B44" s="78" t="s">
        <v>842</v>
      </c>
      <c r="C44" s="75" t="s">
        <v>841</v>
      </c>
      <c r="D44" s="75" t="s">
        <v>899</v>
      </c>
      <c r="E44" s="86" t="s">
        <v>435</v>
      </c>
      <c r="F44" s="75"/>
      <c r="G44" s="76" t="s">
        <v>901</v>
      </c>
      <c r="H44" s="99" t="s">
        <v>965</v>
      </c>
      <c r="I44" s="75"/>
      <c r="J44" s="75">
        <v>0</v>
      </c>
      <c r="K44" s="75"/>
      <c r="L44" s="75"/>
      <c r="M44" s="75"/>
      <c r="N44" s="75"/>
      <c r="O44" s="75"/>
      <c r="P44" s="75"/>
      <c r="Q44" s="75"/>
      <c r="R44" s="75"/>
      <c r="S44" s="87"/>
      <c r="T44" s="76" t="s">
        <v>34</v>
      </c>
      <c r="U44" s="90" t="s">
        <v>437</v>
      </c>
      <c r="V44" s="93" t="s">
        <v>900</v>
      </c>
      <c r="W44" s="88"/>
      <c r="X44" s="75"/>
      <c r="Y44" s="75"/>
      <c r="Z44" s="75"/>
      <c r="AA44" s="75"/>
      <c r="AB44" s="75"/>
      <c r="AC44" s="75" t="s">
        <v>440</v>
      </c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</row>
    <row r="45" spans="1:46" ht="16" x14ac:dyDescent="0.2">
      <c r="A45" s="75">
        <v>44</v>
      </c>
      <c r="B45" s="78" t="s">
        <v>844</v>
      </c>
      <c r="C45" s="75" t="s">
        <v>843</v>
      </c>
      <c r="D45" s="75" t="s">
        <v>899</v>
      </c>
      <c r="E45" s="86" t="s">
        <v>441</v>
      </c>
      <c r="F45" s="75"/>
      <c r="G45" s="76" t="s">
        <v>902</v>
      </c>
      <c r="H45" s="99" t="s">
        <v>966</v>
      </c>
      <c r="I45" s="75"/>
      <c r="J45" s="75">
        <v>0</v>
      </c>
      <c r="K45" s="75"/>
      <c r="L45" s="75"/>
      <c r="M45" s="75"/>
      <c r="N45" s="75"/>
      <c r="O45" s="75"/>
      <c r="P45" s="75"/>
      <c r="Q45" s="75"/>
      <c r="R45" s="75"/>
      <c r="S45" s="87"/>
      <c r="T45" s="76" t="s">
        <v>61</v>
      </c>
      <c r="U45" s="90" t="s">
        <v>444</v>
      </c>
      <c r="V45" s="93" t="s">
        <v>900</v>
      </c>
      <c r="W45" s="88"/>
      <c r="X45" s="75"/>
      <c r="Y45" s="75"/>
      <c r="Z45" s="75"/>
      <c r="AA45" s="75"/>
      <c r="AB45" s="75"/>
      <c r="AC45" s="75" t="s">
        <v>418</v>
      </c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</row>
    <row r="46" spans="1:46" ht="16" x14ac:dyDescent="0.2">
      <c r="A46" s="75">
        <v>45</v>
      </c>
      <c r="B46" s="78" t="s">
        <v>846</v>
      </c>
      <c r="C46" s="75" t="s">
        <v>845</v>
      </c>
      <c r="D46" s="75" t="s">
        <v>899</v>
      </c>
      <c r="E46" s="86" t="s">
        <v>447</v>
      </c>
      <c r="F46" s="75"/>
      <c r="G46" s="76" t="s">
        <v>902</v>
      </c>
      <c r="H46" s="99" t="s">
        <v>967</v>
      </c>
      <c r="I46" s="75"/>
      <c r="J46" s="75">
        <v>0</v>
      </c>
      <c r="K46" s="75"/>
      <c r="L46" s="75"/>
      <c r="M46" s="75"/>
      <c r="N46" s="75"/>
      <c r="O46" s="75"/>
      <c r="P46" s="75"/>
      <c r="Q46" s="75"/>
      <c r="R46" s="75"/>
      <c r="S46" s="87"/>
      <c r="T46" s="76" t="s">
        <v>61</v>
      </c>
      <c r="U46" s="90" t="s">
        <v>450</v>
      </c>
      <c r="V46" s="93" t="s">
        <v>900</v>
      </c>
      <c r="W46" s="88"/>
      <c r="X46" s="75"/>
      <c r="Y46" s="75"/>
      <c r="Z46" s="75"/>
      <c r="AA46" s="75"/>
      <c r="AB46" s="75"/>
      <c r="AC46" s="75" t="s">
        <v>452</v>
      </c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</row>
    <row r="47" spans="1:46" ht="16" x14ac:dyDescent="0.2">
      <c r="A47" s="75">
        <v>46</v>
      </c>
      <c r="B47" s="78" t="s">
        <v>848</v>
      </c>
      <c r="C47" s="75" t="s">
        <v>847</v>
      </c>
      <c r="D47" s="75" t="s">
        <v>899</v>
      </c>
      <c r="E47" s="86">
        <v>43671300</v>
      </c>
      <c r="F47" s="75"/>
      <c r="G47" s="76" t="s">
        <v>901</v>
      </c>
      <c r="H47" s="99" t="s">
        <v>968</v>
      </c>
      <c r="I47" s="75"/>
      <c r="J47" s="75">
        <v>0</v>
      </c>
      <c r="K47" s="75"/>
      <c r="L47" s="75"/>
      <c r="M47" s="75"/>
      <c r="N47" s="75"/>
      <c r="O47" s="75"/>
      <c r="P47" s="75"/>
      <c r="Q47" s="75"/>
      <c r="R47" s="75"/>
      <c r="S47" s="87"/>
      <c r="T47" s="76" t="s">
        <v>61</v>
      </c>
      <c r="U47" s="90" t="s">
        <v>450</v>
      </c>
      <c r="V47" s="93" t="s">
        <v>900</v>
      </c>
      <c r="W47" s="88"/>
      <c r="X47" s="75"/>
      <c r="Y47" s="75"/>
      <c r="Z47" s="75"/>
      <c r="AA47" s="75"/>
      <c r="AB47" s="75"/>
      <c r="AC47" s="75" t="s">
        <v>457</v>
      </c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</row>
    <row r="48" spans="1:46" ht="16" x14ac:dyDescent="0.2">
      <c r="A48" s="75">
        <v>47</v>
      </c>
      <c r="B48" s="78" t="s">
        <v>850</v>
      </c>
      <c r="C48" s="75" t="s">
        <v>849</v>
      </c>
      <c r="D48" s="75" t="s">
        <v>899</v>
      </c>
      <c r="E48" s="86">
        <v>98587357</v>
      </c>
      <c r="F48" s="75"/>
      <c r="G48" s="76" t="s">
        <v>902</v>
      </c>
      <c r="H48" s="99" t="s">
        <v>969</v>
      </c>
      <c r="I48" s="75"/>
      <c r="J48" s="75">
        <v>0</v>
      </c>
      <c r="K48" s="75"/>
      <c r="L48" s="75"/>
      <c r="M48" s="75"/>
      <c r="N48" s="75"/>
      <c r="O48" s="75"/>
      <c r="P48" s="75"/>
      <c r="Q48" s="75"/>
      <c r="R48" s="75"/>
      <c r="S48" s="87"/>
      <c r="T48" s="76" t="s">
        <v>32</v>
      </c>
      <c r="U48" s="90" t="s">
        <v>461</v>
      </c>
      <c r="V48" s="93" t="s">
        <v>900</v>
      </c>
      <c r="W48" s="88"/>
      <c r="X48" s="75"/>
      <c r="Y48" s="75"/>
      <c r="Z48" s="75"/>
      <c r="AA48" s="75"/>
      <c r="AB48" s="75"/>
      <c r="AC48" s="75" t="s">
        <v>910</v>
      </c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</row>
    <row r="49" spans="1:46" ht="16" x14ac:dyDescent="0.2">
      <c r="A49" s="75">
        <v>48</v>
      </c>
      <c r="B49" s="78" t="s">
        <v>854</v>
      </c>
      <c r="C49" s="75" t="s">
        <v>851</v>
      </c>
      <c r="D49" s="75" t="s">
        <v>899</v>
      </c>
      <c r="E49" s="86" t="s">
        <v>466</v>
      </c>
      <c r="F49" s="75"/>
      <c r="G49" s="76" t="s">
        <v>902</v>
      </c>
      <c r="H49" s="99" t="s">
        <v>970</v>
      </c>
      <c r="I49" s="75"/>
      <c r="J49" s="75">
        <v>0</v>
      </c>
      <c r="K49" s="75"/>
      <c r="L49" s="75"/>
      <c r="M49" s="75"/>
      <c r="N49" s="75"/>
      <c r="O49" s="75"/>
      <c r="P49" s="75"/>
      <c r="Q49" s="75"/>
      <c r="R49" s="75"/>
      <c r="S49" s="87"/>
      <c r="T49" s="76" t="s">
        <v>182</v>
      </c>
      <c r="U49" s="90" t="s">
        <v>468</v>
      </c>
      <c r="V49" s="93" t="s">
        <v>900</v>
      </c>
      <c r="W49" s="88"/>
      <c r="X49" s="75"/>
      <c r="Y49" s="75"/>
      <c r="Z49" s="75"/>
      <c r="AA49" s="75"/>
      <c r="AB49" s="75"/>
      <c r="AC49" s="75" t="s">
        <v>905</v>
      </c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</row>
    <row r="50" spans="1:46" ht="16" x14ac:dyDescent="0.2">
      <c r="A50" s="75">
        <v>49</v>
      </c>
      <c r="B50" s="78" t="s">
        <v>852</v>
      </c>
      <c r="C50" s="75" t="s">
        <v>855</v>
      </c>
      <c r="D50" s="75" t="s">
        <v>899</v>
      </c>
      <c r="E50" s="86" t="s">
        <v>474</v>
      </c>
      <c r="F50" s="75"/>
      <c r="G50" s="76" t="s">
        <v>902</v>
      </c>
      <c r="H50" s="99" t="s">
        <v>971</v>
      </c>
      <c r="I50" s="75"/>
      <c r="J50" s="75">
        <v>0</v>
      </c>
      <c r="K50" s="75"/>
      <c r="L50" s="75"/>
      <c r="M50" s="75"/>
      <c r="N50" s="75"/>
      <c r="O50" s="75"/>
      <c r="P50" s="75"/>
      <c r="Q50" s="75"/>
      <c r="R50" s="75"/>
      <c r="S50" s="87"/>
      <c r="T50" s="76" t="s">
        <v>61</v>
      </c>
      <c r="U50" s="90" t="s">
        <v>476</v>
      </c>
      <c r="V50" s="93" t="s">
        <v>900</v>
      </c>
      <c r="W50" s="88"/>
      <c r="X50" s="75"/>
      <c r="Y50" s="75"/>
      <c r="Z50" s="75"/>
      <c r="AA50" s="75"/>
      <c r="AB50" s="75"/>
      <c r="AC50" s="75" t="s">
        <v>480</v>
      </c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</row>
    <row r="51" spans="1:46" ht="16" x14ac:dyDescent="0.2">
      <c r="A51" s="75">
        <v>50</v>
      </c>
      <c r="B51" s="78" t="s">
        <v>856</v>
      </c>
      <c r="C51" s="75" t="s">
        <v>853</v>
      </c>
      <c r="D51" s="75" t="s">
        <v>899</v>
      </c>
      <c r="E51" s="86" t="s">
        <v>481</v>
      </c>
      <c r="F51" s="75"/>
      <c r="G51" s="76" t="s">
        <v>902</v>
      </c>
      <c r="H51" s="99" t="s">
        <v>972</v>
      </c>
      <c r="I51" s="75"/>
      <c r="J51" s="75">
        <v>0</v>
      </c>
      <c r="K51" s="75"/>
      <c r="L51" s="75"/>
      <c r="M51" s="75"/>
      <c r="N51" s="75"/>
      <c r="O51" s="75"/>
      <c r="P51" s="75"/>
      <c r="Q51" s="75"/>
      <c r="R51" s="75"/>
      <c r="S51" s="87"/>
      <c r="T51" s="76" t="s">
        <v>61</v>
      </c>
      <c r="U51" s="90" t="s">
        <v>483</v>
      </c>
      <c r="V51" s="93" t="s">
        <v>900</v>
      </c>
      <c r="W51" s="88"/>
      <c r="X51" s="75"/>
      <c r="Y51" s="75"/>
      <c r="Z51" s="75"/>
      <c r="AA51" s="75"/>
      <c r="AB51" s="75"/>
      <c r="AC51" s="75" t="s">
        <v>911</v>
      </c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</row>
    <row r="52" spans="1:46" ht="16" x14ac:dyDescent="0.2">
      <c r="A52" s="75">
        <v>51</v>
      </c>
      <c r="B52" s="78" t="s">
        <v>858</v>
      </c>
      <c r="C52" s="75" t="s">
        <v>857</v>
      </c>
      <c r="D52" s="75" t="s">
        <v>899</v>
      </c>
      <c r="E52" s="86" t="s">
        <v>487</v>
      </c>
      <c r="F52" s="75"/>
      <c r="G52" s="76" t="s">
        <v>902</v>
      </c>
      <c r="H52" s="99" t="s">
        <v>973</v>
      </c>
      <c r="I52" s="75"/>
      <c r="J52" s="75">
        <v>0</v>
      </c>
      <c r="K52" s="75"/>
      <c r="L52" s="75"/>
      <c r="M52" s="75"/>
      <c r="N52" s="75"/>
      <c r="O52" s="75"/>
      <c r="P52" s="75"/>
      <c r="Q52" s="75"/>
      <c r="R52" s="75"/>
      <c r="S52" s="87"/>
      <c r="T52" s="76" t="s">
        <v>32</v>
      </c>
      <c r="U52" s="90" t="s">
        <v>489</v>
      </c>
      <c r="V52" s="93" t="s">
        <v>900</v>
      </c>
      <c r="W52" s="88"/>
      <c r="X52" s="75"/>
      <c r="Y52" s="75"/>
      <c r="Z52" s="75"/>
      <c r="AA52" s="75"/>
      <c r="AB52" s="75"/>
      <c r="AC52" s="75" t="s">
        <v>494</v>
      </c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</row>
    <row r="53" spans="1:46" ht="16" x14ac:dyDescent="0.2">
      <c r="A53" s="75">
        <v>52</v>
      </c>
      <c r="B53" s="78" t="s">
        <v>860</v>
      </c>
      <c r="C53" s="75" t="s">
        <v>859</v>
      </c>
      <c r="D53" s="75" t="s">
        <v>899</v>
      </c>
      <c r="E53" s="86" t="s">
        <v>517</v>
      </c>
      <c r="F53" s="75"/>
      <c r="G53" s="76" t="s">
        <v>902</v>
      </c>
      <c r="H53" s="99" t="s">
        <v>974</v>
      </c>
      <c r="I53" s="75"/>
      <c r="J53" s="75">
        <v>0</v>
      </c>
      <c r="K53" s="75"/>
      <c r="L53" s="75"/>
      <c r="M53" s="75"/>
      <c r="N53" s="75"/>
      <c r="O53" s="75"/>
      <c r="P53" s="75"/>
      <c r="Q53" s="75"/>
      <c r="R53" s="75"/>
      <c r="S53" s="87"/>
      <c r="T53" s="76" t="s">
        <v>32</v>
      </c>
      <c r="U53" s="90" t="s">
        <v>520</v>
      </c>
      <c r="V53" s="93" t="s">
        <v>900</v>
      </c>
      <c r="W53" s="88"/>
      <c r="X53" s="75"/>
      <c r="Y53" s="75"/>
      <c r="Z53" s="75"/>
      <c r="AA53" s="75"/>
      <c r="AB53" s="75"/>
      <c r="AC53" s="75" t="s">
        <v>522</v>
      </c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</row>
    <row r="54" spans="1:46" ht="16" x14ac:dyDescent="0.2">
      <c r="A54" s="75">
        <v>53</v>
      </c>
      <c r="B54" s="78" t="s">
        <v>862</v>
      </c>
      <c r="C54" s="75" t="s">
        <v>861</v>
      </c>
      <c r="D54" s="75" t="s">
        <v>899</v>
      </c>
      <c r="E54" s="86" t="s">
        <v>523</v>
      </c>
      <c r="F54" s="75"/>
      <c r="G54" s="76" t="s">
        <v>901</v>
      </c>
      <c r="H54" s="99" t="s">
        <v>975</v>
      </c>
      <c r="I54" s="75"/>
      <c r="J54" s="75">
        <v>0</v>
      </c>
      <c r="K54" s="75"/>
      <c r="L54" s="75"/>
      <c r="M54" s="75"/>
      <c r="N54" s="75"/>
      <c r="O54" s="75"/>
      <c r="P54" s="75"/>
      <c r="Q54" s="75"/>
      <c r="R54" s="75"/>
      <c r="S54" s="87"/>
      <c r="T54" s="76" t="s">
        <v>61</v>
      </c>
      <c r="U54" s="90" t="s">
        <v>526</v>
      </c>
      <c r="V54" s="93" t="s">
        <v>900</v>
      </c>
      <c r="W54" s="88"/>
      <c r="X54" s="75"/>
      <c r="Y54" s="75"/>
      <c r="Z54" s="75"/>
      <c r="AA54" s="75"/>
      <c r="AB54" s="75"/>
      <c r="AC54" s="75" t="s">
        <v>529</v>
      </c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</row>
    <row r="55" spans="1:46" ht="16" x14ac:dyDescent="0.2">
      <c r="A55" s="75">
        <v>54</v>
      </c>
      <c r="B55" s="78" t="s">
        <v>864</v>
      </c>
      <c r="C55" s="75" t="s">
        <v>863</v>
      </c>
      <c r="D55" s="75" t="s">
        <v>899</v>
      </c>
      <c r="E55" s="86">
        <v>71575649</v>
      </c>
      <c r="F55" s="75"/>
      <c r="G55" s="76" t="s">
        <v>902</v>
      </c>
      <c r="H55" s="99" t="s">
        <v>976</v>
      </c>
      <c r="I55" s="75"/>
      <c r="J55" s="75">
        <v>0</v>
      </c>
      <c r="K55" s="75"/>
      <c r="L55" s="75"/>
      <c r="M55" s="75"/>
      <c r="N55" s="75"/>
      <c r="O55" s="75"/>
      <c r="P55" s="75"/>
      <c r="Q55" s="75"/>
      <c r="R55" s="75"/>
      <c r="S55" s="87"/>
      <c r="T55" s="76" t="s">
        <v>61</v>
      </c>
      <c r="U55" s="90" t="s">
        <v>532</v>
      </c>
      <c r="V55" s="93" t="s">
        <v>900</v>
      </c>
      <c r="W55" s="88"/>
      <c r="X55" s="75"/>
      <c r="Y55" s="75"/>
      <c r="Z55" s="75"/>
      <c r="AA55" s="75"/>
      <c r="AB55" s="75"/>
      <c r="AC55" s="75" t="s">
        <v>534</v>
      </c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</row>
    <row r="56" spans="1:46" ht="16" x14ac:dyDescent="0.2">
      <c r="A56" s="75">
        <v>55</v>
      </c>
      <c r="B56" s="78" t="s">
        <v>866</v>
      </c>
      <c r="C56" s="75" t="s">
        <v>865</v>
      </c>
      <c r="D56" s="75" t="s">
        <v>899</v>
      </c>
      <c r="E56" s="86" t="s">
        <v>536</v>
      </c>
      <c r="F56" s="75"/>
      <c r="G56" s="76" t="s">
        <v>902</v>
      </c>
      <c r="H56" s="99" t="s">
        <v>977</v>
      </c>
      <c r="I56" s="75"/>
      <c r="J56" s="75">
        <v>0</v>
      </c>
      <c r="K56" s="75"/>
      <c r="L56" s="75"/>
      <c r="M56" s="75"/>
      <c r="N56" s="75"/>
      <c r="O56" s="75"/>
      <c r="P56" s="75"/>
      <c r="Q56" s="75"/>
      <c r="R56" s="75"/>
      <c r="S56" s="87"/>
      <c r="T56" s="76" t="s">
        <v>32</v>
      </c>
      <c r="U56" s="90" t="s">
        <v>539</v>
      </c>
      <c r="V56" s="93" t="s">
        <v>900</v>
      </c>
      <c r="W56" s="88"/>
      <c r="X56" s="75"/>
      <c r="Y56" s="75"/>
      <c r="Z56" s="75"/>
      <c r="AA56" s="75"/>
      <c r="AB56" s="75"/>
      <c r="AC56" s="75" t="s">
        <v>912</v>
      </c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</row>
    <row r="57" spans="1:46" ht="16" x14ac:dyDescent="0.2">
      <c r="A57" s="75">
        <v>56</v>
      </c>
      <c r="B57" s="78" t="s">
        <v>868</v>
      </c>
      <c r="C57" s="75" t="s">
        <v>867</v>
      </c>
      <c r="D57" s="75" t="s">
        <v>899</v>
      </c>
      <c r="E57" s="86" t="s">
        <v>543</v>
      </c>
      <c r="F57" s="75"/>
      <c r="G57" s="76" t="s">
        <v>902</v>
      </c>
      <c r="H57" s="99" t="s">
        <v>978</v>
      </c>
      <c r="I57" s="75"/>
      <c r="J57" s="75">
        <v>0</v>
      </c>
      <c r="K57" s="75"/>
      <c r="L57" s="75"/>
      <c r="M57" s="75"/>
      <c r="N57" s="75"/>
      <c r="O57" s="75"/>
      <c r="P57" s="75"/>
      <c r="Q57" s="75"/>
      <c r="R57" s="75"/>
      <c r="S57" s="87"/>
      <c r="T57" s="76" t="s">
        <v>61</v>
      </c>
      <c r="U57" s="90" t="s">
        <v>545</v>
      </c>
      <c r="V57" s="93" t="s">
        <v>900</v>
      </c>
      <c r="W57" s="88"/>
      <c r="X57" s="75"/>
      <c r="Y57" s="75"/>
      <c r="Z57" s="75"/>
      <c r="AA57" s="75"/>
      <c r="AB57" s="75"/>
      <c r="AC57" s="75" t="s">
        <v>549</v>
      </c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</row>
    <row r="58" spans="1:46" ht="16" x14ac:dyDescent="0.2">
      <c r="A58" s="75">
        <v>57</v>
      </c>
      <c r="B58" s="78" t="s">
        <v>870</v>
      </c>
      <c r="C58" s="75" t="s">
        <v>869</v>
      </c>
      <c r="D58" s="75" t="s">
        <v>899</v>
      </c>
      <c r="E58" s="86">
        <v>43427300</v>
      </c>
      <c r="F58" s="75"/>
      <c r="G58" s="76" t="s">
        <v>901</v>
      </c>
      <c r="H58" s="99" t="s">
        <v>979</v>
      </c>
      <c r="I58" s="75"/>
      <c r="J58" s="75">
        <v>0</v>
      </c>
      <c r="K58" s="75"/>
      <c r="L58" s="75"/>
      <c r="M58" s="75"/>
      <c r="N58" s="75"/>
      <c r="O58" s="75"/>
      <c r="P58" s="75"/>
      <c r="Q58" s="75"/>
      <c r="R58" s="75"/>
      <c r="S58" s="87"/>
      <c r="T58" s="76" t="s">
        <v>61</v>
      </c>
      <c r="U58" s="90" t="s">
        <v>552</v>
      </c>
      <c r="V58" s="93" t="s">
        <v>900</v>
      </c>
      <c r="W58" s="88"/>
      <c r="X58" s="75"/>
      <c r="Y58" s="75"/>
      <c r="Z58" s="75"/>
      <c r="AA58" s="75"/>
      <c r="AB58" s="75"/>
      <c r="AC58" s="75" t="s">
        <v>557</v>
      </c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</row>
    <row r="59" spans="1:46" ht="16" x14ac:dyDescent="0.2">
      <c r="A59" s="75">
        <v>58</v>
      </c>
      <c r="B59" s="78" t="s">
        <v>870</v>
      </c>
      <c r="C59" s="75" t="s">
        <v>871</v>
      </c>
      <c r="D59" s="75" t="s">
        <v>899</v>
      </c>
      <c r="E59" s="86" t="s">
        <v>558</v>
      </c>
      <c r="F59" s="75"/>
      <c r="G59" s="76" t="s">
        <v>901</v>
      </c>
      <c r="H59" s="99" t="s">
        <v>980</v>
      </c>
      <c r="I59" s="75"/>
      <c r="J59" s="75">
        <v>0</v>
      </c>
      <c r="K59" s="75"/>
      <c r="L59" s="75"/>
      <c r="M59" s="75"/>
      <c r="N59" s="75"/>
      <c r="O59" s="75"/>
      <c r="P59" s="75"/>
      <c r="Q59" s="75"/>
      <c r="R59" s="75"/>
      <c r="S59" s="87"/>
      <c r="T59" s="76" t="s">
        <v>32</v>
      </c>
      <c r="U59" s="90" t="s">
        <v>561</v>
      </c>
      <c r="V59" s="93" t="s">
        <v>900</v>
      </c>
      <c r="W59" s="88"/>
      <c r="X59" s="75"/>
      <c r="Y59" s="75"/>
      <c r="Z59" s="75"/>
      <c r="AA59" s="75"/>
      <c r="AB59" s="75"/>
      <c r="AC59" s="75" t="s">
        <v>564</v>
      </c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</row>
    <row r="60" spans="1:46" ht="16" x14ac:dyDescent="0.2">
      <c r="A60" s="75">
        <v>59</v>
      </c>
      <c r="B60" s="78" t="s">
        <v>872</v>
      </c>
      <c r="C60" s="75" t="s">
        <v>874</v>
      </c>
      <c r="D60" s="75" t="s">
        <v>899</v>
      </c>
      <c r="E60" s="86" t="s">
        <v>565</v>
      </c>
      <c r="F60" s="75"/>
      <c r="G60" s="76" t="s">
        <v>901</v>
      </c>
      <c r="H60" s="99" t="s">
        <v>981</v>
      </c>
      <c r="I60" s="75"/>
      <c r="J60" s="75">
        <v>0</v>
      </c>
      <c r="K60" s="75"/>
      <c r="L60" s="75"/>
      <c r="M60" s="75"/>
      <c r="N60" s="75"/>
      <c r="O60" s="75"/>
      <c r="P60" s="75"/>
      <c r="Q60" s="75"/>
      <c r="R60" s="75"/>
      <c r="S60" s="87"/>
      <c r="T60" s="76" t="s">
        <v>32</v>
      </c>
      <c r="U60" s="90" t="s">
        <v>568</v>
      </c>
      <c r="V60" s="93" t="s">
        <v>900</v>
      </c>
      <c r="W60" s="88"/>
      <c r="X60" s="75"/>
      <c r="Y60" s="75"/>
      <c r="Z60" s="75"/>
      <c r="AA60" s="75"/>
      <c r="AB60" s="75"/>
      <c r="AC60" s="75" t="s">
        <v>570</v>
      </c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</row>
    <row r="61" spans="1:46" ht="16" x14ac:dyDescent="0.2">
      <c r="A61" s="75">
        <v>60</v>
      </c>
      <c r="B61" s="78" t="s">
        <v>872</v>
      </c>
      <c r="C61" s="75" t="s">
        <v>873</v>
      </c>
      <c r="D61" s="75" t="s">
        <v>899</v>
      </c>
      <c r="E61" s="86" t="s">
        <v>572</v>
      </c>
      <c r="F61" s="75"/>
      <c r="G61" s="76" t="s">
        <v>901</v>
      </c>
      <c r="H61" s="99" t="s">
        <v>982</v>
      </c>
      <c r="I61" s="75"/>
      <c r="J61" s="75">
        <v>0</v>
      </c>
      <c r="K61" s="75"/>
      <c r="L61" s="75"/>
      <c r="M61" s="75"/>
      <c r="N61" s="75"/>
      <c r="O61" s="75"/>
      <c r="P61" s="75"/>
      <c r="Q61" s="75"/>
      <c r="R61" s="75"/>
      <c r="S61" s="87"/>
      <c r="T61" s="77" t="s">
        <v>34</v>
      </c>
      <c r="U61" s="91" t="s">
        <v>574</v>
      </c>
      <c r="V61" s="93" t="s">
        <v>900</v>
      </c>
      <c r="W61" s="88"/>
      <c r="X61" s="75"/>
      <c r="Y61" s="75"/>
      <c r="Z61" s="75"/>
      <c r="AA61" s="75"/>
      <c r="AB61" s="75"/>
      <c r="AC61" s="75" t="s">
        <v>913</v>
      </c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</row>
    <row r="62" spans="1:46" ht="16" x14ac:dyDescent="0.2">
      <c r="A62" s="75">
        <v>61</v>
      </c>
      <c r="B62" s="78" t="s">
        <v>875</v>
      </c>
      <c r="C62" s="75" t="s">
        <v>746</v>
      </c>
      <c r="D62" s="75" t="s">
        <v>899</v>
      </c>
      <c r="E62" s="86" t="s">
        <v>579</v>
      </c>
      <c r="F62" s="75"/>
      <c r="G62" s="76" t="s">
        <v>901</v>
      </c>
      <c r="H62" s="99" t="s">
        <v>983</v>
      </c>
      <c r="I62" s="75"/>
      <c r="J62" s="75">
        <v>0</v>
      </c>
      <c r="K62" s="75"/>
      <c r="L62" s="75"/>
      <c r="M62" s="75"/>
      <c r="N62" s="75"/>
      <c r="O62" s="75"/>
      <c r="P62" s="75"/>
      <c r="Q62" s="75"/>
      <c r="R62" s="75"/>
      <c r="S62" s="87"/>
      <c r="T62" s="76" t="s">
        <v>61</v>
      </c>
      <c r="U62" s="90" t="s">
        <v>581</v>
      </c>
      <c r="V62" s="93" t="s">
        <v>900</v>
      </c>
      <c r="W62" s="88"/>
      <c r="X62" s="75"/>
      <c r="Y62" s="75"/>
      <c r="Z62" s="75"/>
      <c r="AA62" s="75"/>
      <c r="AB62" s="75"/>
      <c r="AC62" s="75" t="s">
        <v>586</v>
      </c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</row>
    <row r="63" spans="1:46" ht="16" x14ac:dyDescent="0.2">
      <c r="A63" s="75">
        <v>62</v>
      </c>
      <c r="B63" s="78" t="s">
        <v>877</v>
      </c>
      <c r="C63" s="75" t="s">
        <v>876</v>
      </c>
      <c r="D63" s="75" t="s">
        <v>899</v>
      </c>
      <c r="E63" s="86" t="s">
        <v>587</v>
      </c>
      <c r="F63" s="75"/>
      <c r="G63" s="76" t="s">
        <v>901</v>
      </c>
      <c r="H63" s="99" t="s">
        <v>984</v>
      </c>
      <c r="I63" s="75"/>
      <c r="J63" s="75">
        <v>0</v>
      </c>
      <c r="K63" s="75"/>
      <c r="L63" s="75"/>
      <c r="M63" s="75"/>
      <c r="N63" s="75"/>
      <c r="O63" s="75"/>
      <c r="P63" s="75"/>
      <c r="Q63" s="75"/>
      <c r="R63" s="75"/>
      <c r="S63" s="87"/>
      <c r="T63" s="76" t="s">
        <v>32</v>
      </c>
      <c r="U63" s="90" t="s">
        <v>589</v>
      </c>
      <c r="V63" s="93" t="s">
        <v>900</v>
      </c>
      <c r="W63" s="88"/>
      <c r="X63" s="75"/>
      <c r="Y63" s="75"/>
      <c r="Z63" s="75"/>
      <c r="AA63" s="75"/>
      <c r="AB63" s="75"/>
      <c r="AC63" s="75" t="s">
        <v>914</v>
      </c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</row>
    <row r="64" spans="1:46" ht="16" x14ac:dyDescent="0.2">
      <c r="A64" s="75">
        <v>63</v>
      </c>
      <c r="B64" s="78" t="s">
        <v>879</v>
      </c>
      <c r="C64" s="75" t="s">
        <v>878</v>
      </c>
      <c r="D64" s="75" t="s">
        <v>899</v>
      </c>
      <c r="E64" s="86" t="s">
        <v>592</v>
      </c>
      <c r="F64" s="75"/>
      <c r="G64" s="76" t="s">
        <v>902</v>
      </c>
      <c r="H64" s="99" t="s">
        <v>985</v>
      </c>
      <c r="I64" s="75"/>
      <c r="J64" s="75">
        <v>0</v>
      </c>
      <c r="K64" s="75"/>
      <c r="L64" s="75"/>
      <c r="M64" s="75"/>
      <c r="N64" s="75"/>
      <c r="O64" s="75"/>
      <c r="P64" s="75"/>
      <c r="Q64" s="75"/>
      <c r="R64" s="75"/>
      <c r="S64" s="87"/>
      <c r="T64" s="76" t="s">
        <v>61</v>
      </c>
      <c r="U64" s="90" t="s">
        <v>594</v>
      </c>
      <c r="V64" s="93" t="s">
        <v>900</v>
      </c>
      <c r="W64" s="88"/>
      <c r="X64" s="75"/>
      <c r="Y64" s="75"/>
      <c r="Z64" s="75"/>
      <c r="AA64" s="75"/>
      <c r="AB64" s="75"/>
      <c r="AC64" s="75" t="s">
        <v>915</v>
      </c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</row>
    <row r="65" spans="1:46" ht="16" x14ac:dyDescent="0.2">
      <c r="A65" s="75">
        <v>64</v>
      </c>
      <c r="B65" s="78" t="s">
        <v>881</v>
      </c>
      <c r="C65" s="75" t="s">
        <v>880</v>
      </c>
      <c r="D65" s="75" t="s">
        <v>899</v>
      </c>
      <c r="E65" s="86" t="s">
        <v>597</v>
      </c>
      <c r="F65" s="75"/>
      <c r="G65" s="76" t="s">
        <v>902</v>
      </c>
      <c r="H65" s="99" t="s">
        <v>986</v>
      </c>
      <c r="I65" s="75"/>
      <c r="J65" s="75">
        <v>0</v>
      </c>
      <c r="K65" s="75"/>
      <c r="L65" s="75"/>
      <c r="M65" s="75"/>
      <c r="N65" s="75"/>
      <c r="O65" s="75"/>
      <c r="P65" s="75"/>
      <c r="Q65" s="75"/>
      <c r="R65" s="75"/>
      <c r="S65" s="87"/>
      <c r="T65" s="76" t="s">
        <v>195</v>
      </c>
      <c r="U65" s="90" t="s">
        <v>599</v>
      </c>
      <c r="V65" s="93" t="s">
        <v>900</v>
      </c>
      <c r="W65" s="88"/>
      <c r="X65" s="75"/>
      <c r="Y65" s="75"/>
      <c r="Z65" s="75"/>
      <c r="AA65" s="75"/>
      <c r="AB65" s="75"/>
      <c r="AC65" s="75" t="s">
        <v>916</v>
      </c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</row>
    <row r="66" spans="1:46" ht="16" x14ac:dyDescent="0.2">
      <c r="A66" s="75">
        <v>65</v>
      </c>
      <c r="B66" s="78" t="s">
        <v>883</v>
      </c>
      <c r="C66" s="75" t="s">
        <v>882</v>
      </c>
      <c r="D66" s="75" t="s">
        <v>899</v>
      </c>
      <c r="E66" s="86" t="s">
        <v>604</v>
      </c>
      <c r="F66" s="75"/>
      <c r="G66" s="76" t="s">
        <v>902</v>
      </c>
      <c r="H66" s="99" t="s">
        <v>987</v>
      </c>
      <c r="I66" s="75"/>
      <c r="J66" s="75">
        <v>0</v>
      </c>
      <c r="K66" s="75"/>
      <c r="L66" s="75"/>
      <c r="M66" s="75"/>
      <c r="N66" s="75"/>
      <c r="O66" s="75"/>
      <c r="P66" s="75"/>
      <c r="Q66" s="75"/>
      <c r="R66" s="75"/>
      <c r="S66" s="87"/>
      <c r="T66" s="76" t="s">
        <v>32</v>
      </c>
      <c r="U66" s="90" t="s">
        <v>606</v>
      </c>
      <c r="V66" s="93" t="s">
        <v>900</v>
      </c>
      <c r="W66" s="88"/>
      <c r="X66" s="75"/>
      <c r="Y66" s="75"/>
      <c r="Z66" s="75"/>
      <c r="AA66" s="75"/>
      <c r="AB66" s="75"/>
      <c r="AC66" s="75" t="s">
        <v>228</v>
      </c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</row>
    <row r="67" spans="1:46" ht="16" x14ac:dyDescent="0.2">
      <c r="A67" s="75">
        <v>66</v>
      </c>
      <c r="B67" s="78" t="s">
        <v>885</v>
      </c>
      <c r="C67" s="75" t="s">
        <v>884</v>
      </c>
      <c r="D67" s="75" t="s">
        <v>899</v>
      </c>
      <c r="E67" s="86" t="s">
        <v>608</v>
      </c>
      <c r="F67" s="75"/>
      <c r="G67" s="76" t="s">
        <v>902</v>
      </c>
      <c r="H67" s="99" t="s">
        <v>988</v>
      </c>
      <c r="I67" s="75"/>
      <c r="J67" s="75">
        <v>0</v>
      </c>
      <c r="K67" s="75"/>
      <c r="L67" s="75"/>
      <c r="M67" s="75"/>
      <c r="N67" s="75"/>
      <c r="O67" s="75"/>
      <c r="P67" s="75"/>
      <c r="Q67" s="75"/>
      <c r="R67" s="75"/>
      <c r="S67" s="87"/>
      <c r="T67" s="76" t="s">
        <v>32</v>
      </c>
      <c r="U67" s="90" t="s">
        <v>610</v>
      </c>
      <c r="V67" s="93" t="s">
        <v>900</v>
      </c>
      <c r="W67" s="88"/>
      <c r="X67" s="75"/>
      <c r="Y67" s="75"/>
      <c r="Z67" s="75"/>
      <c r="AA67" s="75"/>
      <c r="AB67" s="75"/>
      <c r="AC67" s="75" t="s">
        <v>615</v>
      </c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</row>
    <row r="68" spans="1:46" ht="29" x14ac:dyDescent="0.2">
      <c r="A68" s="75">
        <v>67</v>
      </c>
      <c r="B68" s="78" t="s">
        <v>887</v>
      </c>
      <c r="C68" s="75" t="s">
        <v>886</v>
      </c>
      <c r="D68" s="75" t="s">
        <v>899</v>
      </c>
      <c r="E68" s="86" t="s">
        <v>616</v>
      </c>
      <c r="F68" s="75"/>
      <c r="G68" s="76" t="s">
        <v>902</v>
      </c>
      <c r="H68" s="99" t="s">
        <v>989</v>
      </c>
      <c r="I68" s="75"/>
      <c r="J68" s="75">
        <v>0</v>
      </c>
      <c r="K68" s="75"/>
      <c r="L68" s="75"/>
      <c r="M68" s="75"/>
      <c r="N68" s="75"/>
      <c r="O68" s="75"/>
      <c r="P68" s="75"/>
      <c r="Q68" s="75"/>
      <c r="R68" s="75"/>
      <c r="S68" s="87"/>
      <c r="T68" s="76" t="s">
        <v>162</v>
      </c>
      <c r="U68" s="90" t="s">
        <v>618</v>
      </c>
      <c r="V68" s="93" t="s">
        <v>900</v>
      </c>
      <c r="W68" s="88"/>
      <c r="X68" s="75"/>
      <c r="Y68" s="75"/>
      <c r="Z68" s="75"/>
      <c r="AA68" s="75"/>
      <c r="AB68" s="75"/>
      <c r="AC68" s="75" t="s">
        <v>620</v>
      </c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</row>
    <row r="69" spans="1:46" ht="16" x14ac:dyDescent="0.2">
      <c r="A69" s="75">
        <v>68</v>
      </c>
      <c r="B69" s="78" t="s">
        <v>889</v>
      </c>
      <c r="C69" s="75" t="s">
        <v>888</v>
      </c>
      <c r="D69" s="75" t="s">
        <v>899</v>
      </c>
      <c r="E69" s="86" t="s">
        <v>639</v>
      </c>
      <c r="F69" s="75"/>
      <c r="G69" s="76" t="s">
        <v>902</v>
      </c>
      <c r="H69" s="99" t="s">
        <v>990</v>
      </c>
      <c r="I69" s="75"/>
      <c r="J69" s="75">
        <v>0</v>
      </c>
      <c r="K69" s="75"/>
      <c r="L69" s="75"/>
      <c r="M69" s="75"/>
      <c r="N69" s="75"/>
      <c r="O69" s="75"/>
      <c r="P69" s="75"/>
      <c r="Q69" s="75"/>
      <c r="R69" s="75"/>
      <c r="S69" s="87"/>
      <c r="T69" s="76" t="s">
        <v>61</v>
      </c>
      <c r="U69" s="90" t="s">
        <v>642</v>
      </c>
      <c r="V69" s="93" t="s">
        <v>900</v>
      </c>
      <c r="W69" s="88"/>
      <c r="X69" s="75"/>
      <c r="Y69" s="75"/>
      <c r="Z69" s="75"/>
      <c r="AA69" s="75"/>
      <c r="AB69" s="75"/>
      <c r="AC69" s="75" t="s">
        <v>917</v>
      </c>
      <c r="AD69" s="75" t="s">
        <v>920</v>
      </c>
      <c r="AE69" s="75" t="s">
        <v>920</v>
      </c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</row>
    <row r="70" spans="1:46" ht="16" x14ac:dyDescent="0.2">
      <c r="A70" s="75">
        <v>69</v>
      </c>
      <c r="B70" s="78" t="s">
        <v>891</v>
      </c>
      <c r="C70" s="75" t="s">
        <v>890</v>
      </c>
      <c r="D70" s="75" t="s">
        <v>899</v>
      </c>
      <c r="E70" s="86" t="s">
        <v>685</v>
      </c>
      <c r="F70" s="75"/>
      <c r="G70" s="76" t="s">
        <v>902</v>
      </c>
      <c r="H70" s="99" t="s">
        <v>991</v>
      </c>
      <c r="I70" s="75"/>
      <c r="J70" s="75">
        <v>0</v>
      </c>
      <c r="K70" s="75"/>
      <c r="L70" s="75"/>
      <c r="T70" s="76" t="s">
        <v>34</v>
      </c>
      <c r="U70" s="90" t="s">
        <v>687</v>
      </c>
      <c r="V70" s="93" t="s">
        <v>900</v>
      </c>
      <c r="AC70" t="s">
        <v>691</v>
      </c>
    </row>
    <row r="71" spans="1:46" ht="16" x14ac:dyDescent="0.2">
      <c r="A71" s="75">
        <v>70</v>
      </c>
      <c r="B71" s="78" t="s">
        <v>893</v>
      </c>
      <c r="C71" s="75" t="s">
        <v>892</v>
      </c>
      <c r="D71" s="75" t="s">
        <v>899</v>
      </c>
      <c r="E71" s="86" t="s">
        <v>692</v>
      </c>
      <c r="F71" s="75"/>
      <c r="G71" s="76" t="s">
        <v>902</v>
      </c>
      <c r="H71" s="99" t="s">
        <v>992</v>
      </c>
      <c r="I71" s="75"/>
      <c r="J71" s="75">
        <v>0</v>
      </c>
      <c r="K71" s="75"/>
      <c r="L71" s="75"/>
      <c r="T71" s="76" t="s">
        <v>32</v>
      </c>
      <c r="U71" s="90" t="s">
        <v>695</v>
      </c>
      <c r="V71" s="93" t="s">
        <v>900</v>
      </c>
      <c r="AC71" t="s">
        <v>700</v>
      </c>
    </row>
    <row r="72" spans="1:46" ht="16" x14ac:dyDescent="0.2">
      <c r="A72" s="75">
        <v>71</v>
      </c>
      <c r="B72" s="78" t="s">
        <v>895</v>
      </c>
      <c r="C72" s="75" t="s">
        <v>894</v>
      </c>
      <c r="D72" s="75" t="s">
        <v>899</v>
      </c>
      <c r="E72" s="86" t="s">
        <v>701</v>
      </c>
      <c r="F72" s="75"/>
      <c r="G72" s="76" t="s">
        <v>902</v>
      </c>
      <c r="H72" s="99" t="s">
        <v>993</v>
      </c>
      <c r="I72" s="75"/>
      <c r="J72" s="75">
        <v>0</v>
      </c>
      <c r="K72" s="75"/>
      <c r="L72" s="75"/>
      <c r="T72" s="76" t="s">
        <v>213</v>
      </c>
      <c r="U72" s="90" t="s">
        <v>704</v>
      </c>
      <c r="V72" s="93" t="s">
        <v>900</v>
      </c>
      <c r="AC72" t="s">
        <v>918</v>
      </c>
      <c r="AD72" t="s">
        <v>920</v>
      </c>
      <c r="AE72" t="s">
        <v>920</v>
      </c>
    </row>
    <row r="73" spans="1:46" ht="16" x14ac:dyDescent="0.2">
      <c r="A73" s="75">
        <v>72</v>
      </c>
      <c r="B73" s="78" t="s">
        <v>897</v>
      </c>
      <c r="C73" s="75" t="s">
        <v>896</v>
      </c>
      <c r="D73" s="75" t="s">
        <v>899</v>
      </c>
      <c r="E73" s="86" t="s">
        <v>710</v>
      </c>
      <c r="F73" s="75"/>
      <c r="G73" s="76" t="s">
        <v>902</v>
      </c>
      <c r="H73" s="99" t="s">
        <v>994</v>
      </c>
      <c r="I73" s="75"/>
      <c r="J73" s="75">
        <v>0</v>
      </c>
      <c r="K73" s="75"/>
      <c r="L73" s="75"/>
      <c r="T73" s="76" t="s">
        <v>34</v>
      </c>
      <c r="U73" s="90" t="s">
        <v>713</v>
      </c>
      <c r="V73" s="93" t="s">
        <v>900</v>
      </c>
      <c r="AC73" t="s">
        <v>717</v>
      </c>
      <c r="AD73" t="s">
        <v>920</v>
      </c>
      <c r="AE73" t="s">
        <v>920</v>
      </c>
    </row>
    <row r="74" spans="1:46" ht="16" x14ac:dyDescent="0.2">
      <c r="A74" s="75">
        <v>73</v>
      </c>
      <c r="C74" s="75" t="s">
        <v>898</v>
      </c>
      <c r="D74" s="75" t="s">
        <v>899</v>
      </c>
      <c r="E74" s="86">
        <v>8400159</v>
      </c>
      <c r="F74" s="75"/>
      <c r="G74" s="76" t="s">
        <v>902</v>
      </c>
      <c r="H74" s="99" t="s">
        <v>995</v>
      </c>
      <c r="I74" s="75"/>
      <c r="J74" s="75">
        <v>0</v>
      </c>
      <c r="K74" s="75"/>
      <c r="L74" s="75"/>
      <c r="T74" s="76" t="s">
        <v>61</v>
      </c>
      <c r="U74" s="91" t="s">
        <v>721</v>
      </c>
      <c r="V74" s="93" t="s">
        <v>900</v>
      </c>
      <c r="AC74" t="s">
        <v>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2015-06-05T18:19:34Z</dcterms:created>
  <dcterms:modified xsi:type="dcterms:W3CDTF">2020-01-31T13:20:50Z</dcterms:modified>
</cp:coreProperties>
</file>